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adimír Korek\Desktop\Documents\Obec\STAVBY OBCE\2025\Základní škola\WC a dlažby\VŘ\"/>
    </mc:Choice>
  </mc:AlternateContent>
  <xr:revisionPtr revIDLastSave="0" documentId="8_{D6B48D8A-C723-406A-9585-B4A6725D251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437_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2437_01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2437_01 Pol'!$A$1:$Y$403</definedName>
    <definedName name="_xlnm.Print_Area" localSheetId="1">Stavba!$A$1:$J$73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1" l="1"/>
  <c r="G9" i="12"/>
  <c r="I9" i="12"/>
  <c r="K9" i="12"/>
  <c r="M9" i="12"/>
  <c r="O9" i="12"/>
  <c r="O8" i="12" s="1"/>
  <c r="Q9" i="12"/>
  <c r="V9" i="12"/>
  <c r="G11" i="12"/>
  <c r="I11" i="12"/>
  <c r="K11" i="12"/>
  <c r="M11" i="12"/>
  <c r="O11" i="12"/>
  <c r="Q11" i="12"/>
  <c r="V11" i="12"/>
  <c r="G13" i="12"/>
  <c r="G8" i="12" s="1"/>
  <c r="I52" i="1" s="1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I17" i="12"/>
  <c r="G18" i="12"/>
  <c r="G17" i="12" s="1"/>
  <c r="I18" i="12"/>
  <c r="K18" i="12"/>
  <c r="K17" i="12" s="1"/>
  <c r="M18" i="12"/>
  <c r="O18" i="12"/>
  <c r="O17" i="12" s="1"/>
  <c r="Q18" i="12"/>
  <c r="Q17" i="12" s="1"/>
  <c r="V18" i="12"/>
  <c r="V17" i="12" s="1"/>
  <c r="G23" i="12"/>
  <c r="I23" i="12"/>
  <c r="K23" i="12"/>
  <c r="M23" i="12"/>
  <c r="O23" i="12"/>
  <c r="Q23" i="12"/>
  <c r="V23" i="12"/>
  <c r="G39" i="12"/>
  <c r="M39" i="12" s="1"/>
  <c r="I39" i="12"/>
  <c r="K39" i="12"/>
  <c r="O39" i="12"/>
  <c r="Q39" i="12"/>
  <c r="V39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5" i="12"/>
  <c r="M45" i="12" s="1"/>
  <c r="I45" i="12"/>
  <c r="K45" i="12"/>
  <c r="O45" i="12"/>
  <c r="Q45" i="12"/>
  <c r="V45" i="12"/>
  <c r="G47" i="12"/>
  <c r="I47" i="12"/>
  <c r="K47" i="12"/>
  <c r="M47" i="12"/>
  <c r="O47" i="12"/>
  <c r="Q47" i="12"/>
  <c r="V47" i="12"/>
  <c r="G49" i="12"/>
  <c r="M49" i="12" s="1"/>
  <c r="I49" i="12"/>
  <c r="K49" i="12"/>
  <c r="O49" i="12"/>
  <c r="Q49" i="12"/>
  <c r="V49" i="12"/>
  <c r="G52" i="12"/>
  <c r="M52" i="12" s="1"/>
  <c r="I52" i="12"/>
  <c r="K52" i="12"/>
  <c r="O52" i="12"/>
  <c r="Q52" i="12"/>
  <c r="V52" i="12"/>
  <c r="G54" i="12"/>
  <c r="I55" i="1" s="1"/>
  <c r="G55" i="12"/>
  <c r="M55" i="12" s="1"/>
  <c r="I55" i="12"/>
  <c r="I54" i="12" s="1"/>
  <c r="K55" i="12"/>
  <c r="K54" i="12" s="1"/>
  <c r="O55" i="12"/>
  <c r="Q55" i="12"/>
  <c r="Q54" i="12" s="1"/>
  <c r="V55" i="12"/>
  <c r="V54" i="12" s="1"/>
  <c r="G57" i="12"/>
  <c r="I57" i="12"/>
  <c r="K57" i="12"/>
  <c r="M57" i="12"/>
  <c r="O57" i="12"/>
  <c r="Q57" i="12"/>
  <c r="V57" i="12"/>
  <c r="M60" i="12"/>
  <c r="G61" i="12"/>
  <c r="G60" i="12" s="1"/>
  <c r="I56" i="1" s="1"/>
  <c r="I61" i="12"/>
  <c r="I60" i="12" s="1"/>
  <c r="K61" i="12"/>
  <c r="K60" i="12" s="1"/>
  <c r="M61" i="12"/>
  <c r="O61" i="12"/>
  <c r="O60" i="12" s="1"/>
  <c r="Q61" i="12"/>
  <c r="Q60" i="12" s="1"/>
  <c r="V61" i="12"/>
  <c r="V60" i="12" s="1"/>
  <c r="G64" i="12"/>
  <c r="M64" i="12" s="1"/>
  <c r="M63" i="12" s="1"/>
  <c r="I64" i="12"/>
  <c r="I63" i="12" s="1"/>
  <c r="K64" i="12"/>
  <c r="K63" i="12" s="1"/>
  <c r="O64" i="12"/>
  <c r="O63" i="12" s="1"/>
  <c r="Q64" i="12"/>
  <c r="Q63" i="12" s="1"/>
  <c r="V64" i="12"/>
  <c r="V63" i="12" s="1"/>
  <c r="G67" i="12"/>
  <c r="I67" i="12"/>
  <c r="K67" i="12"/>
  <c r="M67" i="12"/>
  <c r="O67" i="12"/>
  <c r="Q67" i="12"/>
  <c r="V67" i="12"/>
  <c r="G69" i="12"/>
  <c r="AF393" i="12" s="1"/>
  <c r="I69" i="12"/>
  <c r="K69" i="12"/>
  <c r="O69" i="12"/>
  <c r="Q69" i="12"/>
  <c r="V69" i="12"/>
  <c r="G76" i="12"/>
  <c r="I76" i="12"/>
  <c r="K76" i="12"/>
  <c r="M76" i="12"/>
  <c r="O76" i="12"/>
  <c r="Q76" i="12"/>
  <c r="V76" i="12"/>
  <c r="G83" i="12"/>
  <c r="M83" i="12" s="1"/>
  <c r="I83" i="12"/>
  <c r="K83" i="12"/>
  <c r="O83" i="12"/>
  <c r="Q83" i="12"/>
  <c r="V83" i="12"/>
  <c r="G87" i="12"/>
  <c r="M87" i="12" s="1"/>
  <c r="I87" i="12"/>
  <c r="K87" i="12"/>
  <c r="O87" i="12"/>
  <c r="Q87" i="12"/>
  <c r="V87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4" i="12"/>
  <c r="I94" i="12"/>
  <c r="K94" i="12"/>
  <c r="M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5" i="12"/>
  <c r="I105" i="12"/>
  <c r="K105" i="12"/>
  <c r="M105" i="12"/>
  <c r="O105" i="12"/>
  <c r="Q105" i="12"/>
  <c r="V105" i="12"/>
  <c r="Q120" i="12"/>
  <c r="G121" i="12"/>
  <c r="G120" i="12" s="1"/>
  <c r="I59" i="1" s="1"/>
  <c r="I121" i="12"/>
  <c r="I120" i="12" s="1"/>
  <c r="K121" i="12"/>
  <c r="K120" i="12" s="1"/>
  <c r="O121" i="12"/>
  <c r="O120" i="12" s="1"/>
  <c r="Q121" i="12"/>
  <c r="V121" i="12"/>
  <c r="V120" i="12" s="1"/>
  <c r="G123" i="12"/>
  <c r="M123" i="12" s="1"/>
  <c r="I123" i="12"/>
  <c r="K123" i="12"/>
  <c r="O123" i="12"/>
  <c r="Q123" i="12"/>
  <c r="V123" i="12"/>
  <c r="G125" i="12"/>
  <c r="M125" i="12" s="1"/>
  <c r="I125" i="12"/>
  <c r="K125" i="12"/>
  <c r="O125" i="12"/>
  <c r="Q125" i="12"/>
  <c r="V125" i="12"/>
  <c r="G127" i="12"/>
  <c r="I127" i="12"/>
  <c r="K127" i="12"/>
  <c r="M127" i="12"/>
  <c r="O127" i="12"/>
  <c r="Q127" i="12"/>
  <c r="V127" i="12"/>
  <c r="G129" i="12"/>
  <c r="M129" i="12" s="1"/>
  <c r="I129" i="12"/>
  <c r="K129" i="12"/>
  <c r="O129" i="12"/>
  <c r="Q129" i="12"/>
  <c r="V129" i="12"/>
  <c r="G131" i="12"/>
  <c r="I131" i="12"/>
  <c r="K131" i="12"/>
  <c r="M131" i="12"/>
  <c r="O131" i="12"/>
  <c r="Q131" i="12"/>
  <c r="V131" i="12"/>
  <c r="G135" i="12"/>
  <c r="M135" i="12" s="1"/>
  <c r="I135" i="12"/>
  <c r="K135" i="12"/>
  <c r="O135" i="12"/>
  <c r="Q135" i="12"/>
  <c r="V135" i="12"/>
  <c r="G139" i="12"/>
  <c r="M139" i="12" s="1"/>
  <c r="I139" i="12"/>
  <c r="K139" i="12"/>
  <c r="O139" i="12"/>
  <c r="Q139" i="12"/>
  <c r="V139" i="12"/>
  <c r="G142" i="12"/>
  <c r="M142" i="12" s="1"/>
  <c r="I142" i="12"/>
  <c r="K142" i="12"/>
  <c r="O142" i="12"/>
  <c r="Q142" i="12"/>
  <c r="V142" i="12"/>
  <c r="G144" i="12"/>
  <c r="M144" i="12" s="1"/>
  <c r="I144" i="12"/>
  <c r="K144" i="12"/>
  <c r="O144" i="12"/>
  <c r="Q144" i="12"/>
  <c r="V144" i="12"/>
  <c r="G146" i="12"/>
  <c r="I146" i="12"/>
  <c r="K146" i="12"/>
  <c r="M146" i="12"/>
  <c r="O146" i="12"/>
  <c r="Q146" i="12"/>
  <c r="V146" i="12"/>
  <c r="G160" i="12"/>
  <c r="I160" i="12"/>
  <c r="K160" i="12"/>
  <c r="O160" i="12"/>
  <c r="Q160" i="12"/>
  <c r="V160" i="12"/>
  <c r="G162" i="12"/>
  <c r="M162" i="12" s="1"/>
  <c r="I162" i="12"/>
  <c r="K162" i="12"/>
  <c r="O162" i="12"/>
  <c r="Q162" i="12"/>
  <c r="V162" i="12"/>
  <c r="G164" i="12"/>
  <c r="M164" i="12" s="1"/>
  <c r="I164" i="12"/>
  <c r="K164" i="12"/>
  <c r="O164" i="12"/>
  <c r="Q164" i="12"/>
  <c r="V164" i="12"/>
  <c r="G175" i="12"/>
  <c r="M175" i="12" s="1"/>
  <c r="I175" i="12"/>
  <c r="K175" i="12"/>
  <c r="O175" i="12"/>
  <c r="Q175" i="12"/>
  <c r="V175" i="12"/>
  <c r="G177" i="12"/>
  <c r="I177" i="12"/>
  <c r="K177" i="12"/>
  <c r="M177" i="12"/>
  <c r="O177" i="12"/>
  <c r="Q177" i="12"/>
  <c r="V177" i="12"/>
  <c r="G179" i="12"/>
  <c r="M179" i="12" s="1"/>
  <c r="I179" i="12"/>
  <c r="K179" i="12"/>
  <c r="O179" i="12"/>
  <c r="Q179" i="12"/>
  <c r="V179" i="12"/>
  <c r="G181" i="12"/>
  <c r="M181" i="12" s="1"/>
  <c r="I181" i="12"/>
  <c r="K181" i="12"/>
  <c r="O181" i="12"/>
  <c r="Q181" i="12"/>
  <c r="V181" i="12"/>
  <c r="G183" i="12"/>
  <c r="M183" i="12" s="1"/>
  <c r="I183" i="12"/>
  <c r="K183" i="12"/>
  <c r="O183" i="12"/>
  <c r="Q183" i="12"/>
  <c r="V183" i="12"/>
  <c r="G187" i="12"/>
  <c r="I187" i="12"/>
  <c r="K187" i="12"/>
  <c r="M187" i="12"/>
  <c r="O187" i="12"/>
  <c r="Q187" i="12"/>
  <c r="V187" i="12"/>
  <c r="G188" i="12"/>
  <c r="M188" i="12" s="1"/>
  <c r="I188" i="12"/>
  <c r="K188" i="12"/>
  <c r="O188" i="12"/>
  <c r="Q188" i="12"/>
  <c r="V188" i="12"/>
  <c r="G192" i="12"/>
  <c r="I192" i="12"/>
  <c r="K192" i="12"/>
  <c r="M192" i="12"/>
  <c r="O192" i="12"/>
  <c r="Q192" i="12"/>
  <c r="V192" i="12"/>
  <c r="G195" i="12"/>
  <c r="M195" i="12" s="1"/>
  <c r="I195" i="12"/>
  <c r="K195" i="12"/>
  <c r="O195" i="12"/>
  <c r="Q195" i="12"/>
  <c r="V195" i="12"/>
  <c r="G198" i="12"/>
  <c r="M198" i="12" s="1"/>
  <c r="I198" i="12"/>
  <c r="K198" i="12"/>
  <c r="O198" i="12"/>
  <c r="Q198" i="12"/>
  <c r="V198" i="12"/>
  <c r="G202" i="12"/>
  <c r="M202" i="12" s="1"/>
  <c r="I202" i="12"/>
  <c r="K202" i="12"/>
  <c r="O202" i="12"/>
  <c r="Q202" i="12"/>
  <c r="V202" i="12"/>
  <c r="G204" i="12"/>
  <c r="M204" i="12" s="1"/>
  <c r="I204" i="12"/>
  <c r="K204" i="12"/>
  <c r="O204" i="12"/>
  <c r="Q204" i="12"/>
  <c r="V204" i="12"/>
  <c r="G208" i="12"/>
  <c r="I208" i="12"/>
  <c r="K208" i="12"/>
  <c r="M208" i="12"/>
  <c r="O208" i="12"/>
  <c r="Q208" i="12"/>
  <c r="V208" i="12"/>
  <c r="G210" i="12"/>
  <c r="M210" i="12" s="1"/>
  <c r="I210" i="12"/>
  <c r="K210" i="12"/>
  <c r="O210" i="12"/>
  <c r="Q210" i="12"/>
  <c r="V210" i="12"/>
  <c r="G213" i="12"/>
  <c r="M213" i="12" s="1"/>
  <c r="I213" i="12"/>
  <c r="K213" i="12"/>
  <c r="O213" i="12"/>
  <c r="Q213" i="12"/>
  <c r="V213" i="12"/>
  <c r="G215" i="12"/>
  <c r="M215" i="12" s="1"/>
  <c r="I215" i="12"/>
  <c r="K215" i="12"/>
  <c r="O215" i="12"/>
  <c r="Q215" i="12"/>
  <c r="V215" i="12"/>
  <c r="G217" i="12"/>
  <c r="M217" i="12" s="1"/>
  <c r="I217" i="12"/>
  <c r="K217" i="12"/>
  <c r="O217" i="12"/>
  <c r="Q217" i="12"/>
  <c r="V217" i="12"/>
  <c r="G219" i="12"/>
  <c r="I219" i="12"/>
  <c r="K219" i="12"/>
  <c r="M219" i="12"/>
  <c r="O219" i="12"/>
  <c r="Q219" i="12"/>
  <c r="V219" i="12"/>
  <c r="G221" i="12"/>
  <c r="M221" i="12" s="1"/>
  <c r="I221" i="12"/>
  <c r="K221" i="12"/>
  <c r="O221" i="12"/>
  <c r="Q221" i="12"/>
  <c r="V221" i="12"/>
  <c r="G223" i="12"/>
  <c r="I223" i="12"/>
  <c r="K223" i="12"/>
  <c r="M223" i="12"/>
  <c r="O223" i="12"/>
  <c r="Q223" i="12"/>
  <c r="V223" i="12"/>
  <c r="G225" i="12"/>
  <c r="M225" i="12" s="1"/>
  <c r="I225" i="12"/>
  <c r="K225" i="12"/>
  <c r="O225" i="12"/>
  <c r="Q225" i="12"/>
  <c r="V225" i="12"/>
  <c r="G228" i="12"/>
  <c r="M228" i="12" s="1"/>
  <c r="I228" i="12"/>
  <c r="K228" i="12"/>
  <c r="O228" i="12"/>
  <c r="Q228" i="12"/>
  <c r="V228" i="12"/>
  <c r="G230" i="12"/>
  <c r="M230" i="12" s="1"/>
  <c r="I230" i="12"/>
  <c r="K230" i="12"/>
  <c r="O230" i="12"/>
  <c r="Q230" i="12"/>
  <c r="V230" i="12"/>
  <c r="G232" i="12"/>
  <c r="M232" i="12" s="1"/>
  <c r="I232" i="12"/>
  <c r="K232" i="12"/>
  <c r="O232" i="12"/>
  <c r="Q232" i="12"/>
  <c r="V232" i="12"/>
  <c r="G237" i="12"/>
  <c r="I237" i="12"/>
  <c r="K237" i="12"/>
  <c r="M237" i="12"/>
  <c r="O237" i="12"/>
  <c r="Q237" i="12"/>
  <c r="V237" i="12"/>
  <c r="G241" i="12"/>
  <c r="M241" i="12" s="1"/>
  <c r="I241" i="12"/>
  <c r="K241" i="12"/>
  <c r="O241" i="12"/>
  <c r="Q241" i="12"/>
  <c r="V241" i="12"/>
  <c r="G242" i="12"/>
  <c r="M242" i="12" s="1"/>
  <c r="I242" i="12"/>
  <c r="K242" i="12"/>
  <c r="O242" i="12"/>
  <c r="Q242" i="12"/>
  <c r="V242" i="12"/>
  <c r="G245" i="12"/>
  <c r="M245" i="12" s="1"/>
  <c r="I245" i="12"/>
  <c r="K245" i="12"/>
  <c r="O245" i="12"/>
  <c r="Q245" i="12"/>
  <c r="V245" i="12"/>
  <c r="G247" i="12"/>
  <c r="M247" i="12" s="1"/>
  <c r="I247" i="12"/>
  <c r="K247" i="12"/>
  <c r="O247" i="12"/>
  <c r="Q247" i="12"/>
  <c r="V247" i="12"/>
  <c r="G250" i="12"/>
  <c r="I250" i="12"/>
  <c r="K250" i="12"/>
  <c r="M250" i="12"/>
  <c r="O250" i="12"/>
  <c r="Q250" i="12"/>
  <c r="V250" i="12"/>
  <c r="G252" i="12"/>
  <c r="M252" i="12" s="1"/>
  <c r="I252" i="12"/>
  <c r="K252" i="12"/>
  <c r="O252" i="12"/>
  <c r="Q252" i="12"/>
  <c r="V252" i="12"/>
  <c r="G254" i="12"/>
  <c r="M254" i="12" s="1"/>
  <c r="I254" i="12"/>
  <c r="K254" i="12"/>
  <c r="K253" i="12" s="1"/>
  <c r="O254" i="12"/>
  <c r="Q254" i="12"/>
  <c r="V254" i="12"/>
  <c r="G256" i="12"/>
  <c r="M256" i="12" s="1"/>
  <c r="I256" i="12"/>
  <c r="K256" i="12"/>
  <c r="O256" i="12"/>
  <c r="Q256" i="12"/>
  <c r="V256" i="12"/>
  <c r="G258" i="12"/>
  <c r="M258" i="12" s="1"/>
  <c r="I258" i="12"/>
  <c r="K258" i="12"/>
  <c r="O258" i="12"/>
  <c r="Q258" i="12"/>
  <c r="V258" i="12"/>
  <c r="G259" i="12"/>
  <c r="I259" i="12"/>
  <c r="K259" i="12"/>
  <c r="M259" i="12"/>
  <c r="O259" i="12"/>
  <c r="Q259" i="12"/>
  <c r="V259" i="12"/>
  <c r="G261" i="12"/>
  <c r="M261" i="12" s="1"/>
  <c r="I261" i="12"/>
  <c r="K261" i="12"/>
  <c r="O261" i="12"/>
  <c r="Q261" i="12"/>
  <c r="V261" i="12"/>
  <c r="G263" i="12"/>
  <c r="M263" i="12" s="1"/>
  <c r="I263" i="12"/>
  <c r="K263" i="12"/>
  <c r="O263" i="12"/>
  <c r="Q263" i="12"/>
  <c r="V263" i="12"/>
  <c r="G270" i="12"/>
  <c r="M270" i="12" s="1"/>
  <c r="I270" i="12"/>
  <c r="K270" i="12"/>
  <c r="O270" i="12"/>
  <c r="Q270" i="12"/>
  <c r="V270" i="12"/>
  <c r="G277" i="12"/>
  <c r="I277" i="12"/>
  <c r="K277" i="12"/>
  <c r="M277" i="12"/>
  <c r="O277" i="12"/>
  <c r="Q277" i="12"/>
  <c r="V277" i="12"/>
  <c r="G284" i="12"/>
  <c r="M284" i="12" s="1"/>
  <c r="I284" i="12"/>
  <c r="K284" i="12"/>
  <c r="O284" i="12"/>
  <c r="Q284" i="12"/>
  <c r="V284" i="12"/>
  <c r="G291" i="12"/>
  <c r="I291" i="12"/>
  <c r="K291" i="12"/>
  <c r="M291" i="12"/>
  <c r="O291" i="12"/>
  <c r="Q291" i="12"/>
  <c r="V291" i="12"/>
  <c r="G298" i="12"/>
  <c r="M298" i="12" s="1"/>
  <c r="I298" i="12"/>
  <c r="K298" i="12"/>
  <c r="O298" i="12"/>
  <c r="Q298" i="12"/>
  <c r="V298" i="12"/>
  <c r="G301" i="12"/>
  <c r="M301" i="12" s="1"/>
  <c r="I301" i="12"/>
  <c r="K301" i="12"/>
  <c r="O301" i="12"/>
  <c r="Q301" i="12"/>
  <c r="V301" i="12"/>
  <c r="G302" i="12"/>
  <c r="I65" i="1" s="1"/>
  <c r="G303" i="12"/>
  <c r="M303" i="12" s="1"/>
  <c r="I303" i="12"/>
  <c r="K303" i="12"/>
  <c r="O303" i="12"/>
  <c r="Q303" i="12"/>
  <c r="V303" i="12"/>
  <c r="V302" i="12" s="1"/>
  <c r="G305" i="12"/>
  <c r="I305" i="12"/>
  <c r="K305" i="12"/>
  <c r="M305" i="12"/>
  <c r="O305" i="12"/>
  <c r="Q305" i="12"/>
  <c r="V305" i="12"/>
  <c r="G307" i="12"/>
  <c r="M307" i="12" s="1"/>
  <c r="I307" i="12"/>
  <c r="K307" i="12"/>
  <c r="O307" i="12"/>
  <c r="Q307" i="12"/>
  <c r="V307" i="12"/>
  <c r="G322" i="12"/>
  <c r="M322" i="12" s="1"/>
  <c r="I322" i="12"/>
  <c r="K322" i="12"/>
  <c r="O322" i="12"/>
  <c r="Q322" i="12"/>
  <c r="V322" i="12"/>
  <c r="G324" i="12"/>
  <c r="M324" i="12" s="1"/>
  <c r="I324" i="12"/>
  <c r="K324" i="12"/>
  <c r="O324" i="12"/>
  <c r="Q324" i="12"/>
  <c r="V324" i="12"/>
  <c r="G326" i="12"/>
  <c r="M326" i="12" s="1"/>
  <c r="M325" i="12" s="1"/>
  <c r="I326" i="12"/>
  <c r="K326" i="12"/>
  <c r="K325" i="12" s="1"/>
  <c r="O326" i="12"/>
  <c r="O325" i="12" s="1"/>
  <c r="Q326" i="12"/>
  <c r="V326" i="12"/>
  <c r="V325" i="12" s="1"/>
  <c r="G331" i="12"/>
  <c r="I331" i="12"/>
  <c r="K331" i="12"/>
  <c r="M331" i="12"/>
  <c r="O331" i="12"/>
  <c r="Q331" i="12"/>
  <c r="V331" i="12"/>
  <c r="G336" i="12"/>
  <c r="G335" i="12" s="1"/>
  <c r="I67" i="1" s="1"/>
  <c r="I336" i="12"/>
  <c r="K336" i="12"/>
  <c r="O336" i="12"/>
  <c r="Q336" i="12"/>
  <c r="V336" i="12"/>
  <c r="G356" i="12"/>
  <c r="M356" i="12" s="1"/>
  <c r="I356" i="12"/>
  <c r="K356" i="12"/>
  <c r="O356" i="12"/>
  <c r="Q356" i="12"/>
  <c r="V356" i="12"/>
  <c r="G358" i="12"/>
  <c r="M358" i="12" s="1"/>
  <c r="I358" i="12"/>
  <c r="K358" i="12"/>
  <c r="O358" i="12"/>
  <c r="Q358" i="12"/>
  <c r="Q335" i="12" s="1"/>
  <c r="V358" i="12"/>
  <c r="G360" i="12"/>
  <c r="M360" i="12" s="1"/>
  <c r="I360" i="12"/>
  <c r="K360" i="12"/>
  <c r="O360" i="12"/>
  <c r="Q360" i="12"/>
  <c r="V360" i="12"/>
  <c r="G363" i="12"/>
  <c r="I363" i="12"/>
  <c r="K363" i="12"/>
  <c r="M363" i="12"/>
  <c r="O363" i="12"/>
  <c r="Q363" i="12"/>
  <c r="V363" i="12"/>
  <c r="G365" i="12"/>
  <c r="M365" i="12" s="1"/>
  <c r="I365" i="12"/>
  <c r="K365" i="12"/>
  <c r="O365" i="12"/>
  <c r="Q365" i="12"/>
  <c r="V365" i="12"/>
  <c r="G367" i="12"/>
  <c r="M367" i="12" s="1"/>
  <c r="I367" i="12"/>
  <c r="K367" i="12"/>
  <c r="O367" i="12"/>
  <c r="Q367" i="12"/>
  <c r="V367" i="12"/>
  <c r="G369" i="12"/>
  <c r="M369" i="12" s="1"/>
  <c r="I369" i="12"/>
  <c r="K369" i="12"/>
  <c r="O369" i="12"/>
  <c r="Q369" i="12"/>
  <c r="V369" i="12"/>
  <c r="G371" i="12"/>
  <c r="M371" i="12" s="1"/>
  <c r="I371" i="12"/>
  <c r="K371" i="12"/>
  <c r="O371" i="12"/>
  <c r="Q371" i="12"/>
  <c r="V371" i="12"/>
  <c r="G373" i="12"/>
  <c r="I373" i="12"/>
  <c r="K373" i="12"/>
  <c r="M373" i="12"/>
  <c r="O373" i="12"/>
  <c r="Q373" i="12"/>
  <c r="V373" i="12"/>
  <c r="G375" i="12"/>
  <c r="M375" i="12" s="1"/>
  <c r="I375" i="12"/>
  <c r="K375" i="12"/>
  <c r="O375" i="12"/>
  <c r="Q375" i="12"/>
  <c r="V375" i="12"/>
  <c r="G377" i="12"/>
  <c r="M377" i="12" s="1"/>
  <c r="I377" i="12"/>
  <c r="K377" i="12"/>
  <c r="O377" i="12"/>
  <c r="Q377" i="12"/>
  <c r="V377" i="12"/>
  <c r="G380" i="12"/>
  <c r="M380" i="12" s="1"/>
  <c r="M379" i="12" s="1"/>
  <c r="I380" i="12"/>
  <c r="I379" i="12" s="1"/>
  <c r="K380" i="12"/>
  <c r="K379" i="12" s="1"/>
  <c r="O380" i="12"/>
  <c r="O379" i="12" s="1"/>
  <c r="Q380" i="12"/>
  <c r="Q379" i="12" s="1"/>
  <c r="V380" i="12"/>
  <c r="V379" i="12" s="1"/>
  <c r="G383" i="12"/>
  <c r="I383" i="12"/>
  <c r="K383" i="12"/>
  <c r="M383" i="12"/>
  <c r="O383" i="12"/>
  <c r="Q383" i="12"/>
  <c r="V383" i="12"/>
  <c r="G384" i="12"/>
  <c r="M384" i="12" s="1"/>
  <c r="I384" i="12"/>
  <c r="K384" i="12"/>
  <c r="O384" i="12"/>
  <c r="Q384" i="12"/>
  <c r="V384" i="12"/>
  <c r="G385" i="12"/>
  <c r="I385" i="12"/>
  <c r="I382" i="12" s="1"/>
  <c r="K385" i="12"/>
  <c r="M385" i="12"/>
  <c r="O385" i="12"/>
  <c r="Q385" i="12"/>
  <c r="Q382" i="12" s="1"/>
  <c r="V385" i="12"/>
  <c r="G386" i="12"/>
  <c r="M386" i="12" s="1"/>
  <c r="I386" i="12"/>
  <c r="K386" i="12"/>
  <c r="O386" i="12"/>
  <c r="Q386" i="12"/>
  <c r="V386" i="12"/>
  <c r="G387" i="12"/>
  <c r="M387" i="12" s="1"/>
  <c r="I387" i="12"/>
  <c r="K387" i="12"/>
  <c r="O387" i="12"/>
  <c r="Q387" i="12"/>
  <c r="V387" i="12"/>
  <c r="I388" i="12"/>
  <c r="Q388" i="12"/>
  <c r="G389" i="12"/>
  <c r="G388" i="12" s="1"/>
  <c r="I71" i="1" s="1"/>
  <c r="I19" i="1" s="1"/>
  <c r="I389" i="12"/>
  <c r="K389" i="12"/>
  <c r="K388" i="12" s="1"/>
  <c r="O389" i="12"/>
  <c r="O388" i="12" s="1"/>
  <c r="Q389" i="12"/>
  <c r="V389" i="12"/>
  <c r="V388" i="12" s="1"/>
  <c r="Q390" i="12"/>
  <c r="G391" i="12"/>
  <c r="G390" i="12" s="1"/>
  <c r="I72" i="1" s="1"/>
  <c r="I20" i="1" s="1"/>
  <c r="I391" i="12"/>
  <c r="I390" i="12" s="1"/>
  <c r="K391" i="12"/>
  <c r="K390" i="12" s="1"/>
  <c r="M391" i="12"/>
  <c r="M390" i="12" s="1"/>
  <c r="O391" i="12"/>
  <c r="O390" i="12" s="1"/>
  <c r="Q391" i="12"/>
  <c r="V391" i="12"/>
  <c r="V390" i="12" s="1"/>
  <c r="AE393" i="12"/>
  <c r="F40" i="1" s="1"/>
  <c r="J28" i="1"/>
  <c r="J26" i="1"/>
  <c r="G38" i="1"/>
  <c r="F38" i="1"/>
  <c r="J23" i="1"/>
  <c r="J24" i="1"/>
  <c r="J25" i="1"/>
  <c r="J27" i="1"/>
  <c r="E24" i="1"/>
  <c r="E26" i="1"/>
  <c r="G41" i="1" l="1"/>
  <c r="G39" i="1"/>
  <c r="G40" i="1"/>
  <c r="H40" i="1" s="1"/>
  <c r="I40" i="1" s="1"/>
  <c r="I262" i="12"/>
  <c r="K182" i="12"/>
  <c r="O182" i="12"/>
  <c r="G143" i="12"/>
  <c r="I61" i="1" s="1"/>
  <c r="K143" i="12"/>
  <c r="V122" i="12"/>
  <c r="I66" i="12"/>
  <c r="M389" i="12"/>
  <c r="M388" i="12" s="1"/>
  <c r="V382" i="12"/>
  <c r="K382" i="12"/>
  <c r="V362" i="12"/>
  <c r="K362" i="12"/>
  <c r="O335" i="12"/>
  <c r="Q325" i="12"/>
  <c r="I325" i="12"/>
  <c r="G325" i="12"/>
  <c r="I66" i="1" s="1"/>
  <c r="Q302" i="12"/>
  <c r="I302" i="12"/>
  <c r="O262" i="12"/>
  <c r="Q262" i="12"/>
  <c r="V253" i="12"/>
  <c r="I253" i="12"/>
  <c r="V182" i="12"/>
  <c r="Q143" i="12"/>
  <c r="I143" i="12"/>
  <c r="Q122" i="12"/>
  <c r="M121" i="12"/>
  <c r="M120" i="12" s="1"/>
  <c r="M69" i="12"/>
  <c r="M66" i="12" s="1"/>
  <c r="V66" i="12"/>
  <c r="K66" i="12"/>
  <c r="M54" i="12"/>
  <c r="Q38" i="12"/>
  <c r="K8" i="12"/>
  <c r="O54" i="12"/>
  <c r="K38" i="12"/>
  <c r="O38" i="12"/>
  <c r="Q8" i="12"/>
  <c r="I8" i="12"/>
  <c r="F39" i="1"/>
  <c r="F42" i="1" s="1"/>
  <c r="G23" i="1" s="1"/>
  <c r="A23" i="1" s="1"/>
  <c r="F41" i="1"/>
  <c r="H41" i="1" s="1"/>
  <c r="I41" i="1" s="1"/>
  <c r="V262" i="12"/>
  <c r="Q362" i="12"/>
  <c r="I362" i="12"/>
  <c r="K335" i="12"/>
  <c r="K302" i="12"/>
  <c r="O302" i="12"/>
  <c r="K262" i="12"/>
  <c r="O253" i="12"/>
  <c r="Q253" i="12"/>
  <c r="M253" i="12"/>
  <c r="I182" i="12"/>
  <c r="O143" i="12"/>
  <c r="O122" i="12"/>
  <c r="Q66" i="12"/>
  <c r="O382" i="12"/>
  <c r="G382" i="12"/>
  <c r="I70" i="1" s="1"/>
  <c r="O362" i="12"/>
  <c r="V335" i="12"/>
  <c r="I335" i="12"/>
  <c r="Q182" i="12"/>
  <c r="V143" i="12"/>
  <c r="I122" i="12"/>
  <c r="K122" i="12"/>
  <c r="O66" i="12"/>
  <c r="G66" i="12"/>
  <c r="I58" i="1" s="1"/>
  <c r="V38" i="12"/>
  <c r="I38" i="12"/>
  <c r="M17" i="12"/>
  <c r="V8" i="12"/>
  <c r="M362" i="12"/>
  <c r="M122" i="12"/>
  <c r="M302" i="12"/>
  <c r="M262" i="12"/>
  <c r="M182" i="12"/>
  <c r="M38" i="12"/>
  <c r="M382" i="12"/>
  <c r="G362" i="12"/>
  <c r="I68" i="1" s="1"/>
  <c r="I18" i="1" s="1"/>
  <c r="M336" i="12"/>
  <c r="M335" i="12" s="1"/>
  <c r="G182" i="12"/>
  <c r="I62" i="1" s="1"/>
  <c r="G379" i="12"/>
  <c r="I69" i="1" s="1"/>
  <c r="G63" i="12"/>
  <c r="I57" i="1" s="1"/>
  <c r="G262" i="12"/>
  <c r="I64" i="1" s="1"/>
  <c r="G253" i="12"/>
  <c r="I63" i="1" s="1"/>
  <c r="G38" i="12"/>
  <c r="I54" i="1" s="1"/>
  <c r="I73" i="1" s="1"/>
  <c r="J72" i="1" s="1"/>
  <c r="G122" i="12"/>
  <c r="I60" i="1" s="1"/>
  <c r="I17" i="1" s="1"/>
  <c r="M160" i="12"/>
  <c r="M143" i="12" s="1"/>
  <c r="M13" i="12"/>
  <c r="M8" i="12" s="1"/>
  <c r="I16" i="1" l="1"/>
  <c r="I21" i="1" s="1"/>
  <c r="G393" i="12"/>
  <c r="G28" i="1"/>
  <c r="H39" i="1"/>
  <c r="G42" i="1"/>
  <c r="G25" i="1" s="1"/>
  <c r="A25" i="1" s="1"/>
  <c r="J60" i="1"/>
  <c r="J62" i="1"/>
  <c r="J64" i="1"/>
  <c r="J63" i="1"/>
  <c r="J67" i="1"/>
  <c r="J57" i="1"/>
  <c r="J58" i="1"/>
  <c r="J65" i="1"/>
  <c r="J59" i="1"/>
  <c r="J61" i="1"/>
  <c r="J54" i="1"/>
  <c r="J56" i="1"/>
  <c r="J69" i="1"/>
  <c r="J71" i="1"/>
  <c r="J53" i="1"/>
  <c r="J55" i="1"/>
  <c r="J66" i="1"/>
  <c r="J68" i="1"/>
  <c r="J70" i="1"/>
  <c r="J52" i="1"/>
  <c r="A24" i="1"/>
  <c r="G24" i="1"/>
  <c r="H42" i="1" l="1"/>
  <c r="I39" i="1"/>
  <c r="I42" i="1" s="1"/>
  <c r="G26" i="1"/>
  <c r="A27" i="1" s="1"/>
  <c r="A29" i="1" s="1"/>
  <c r="G29" i="1" s="1"/>
  <c r="G27" i="1" s="1"/>
  <c r="A26" i="1"/>
  <c r="J73" i="1"/>
  <c r="J41" i="1" l="1"/>
  <c r="J40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660615ED-9DF0-493E-9DA7-AF0A4752BD9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61CE07C-60F1-43F2-BEFC-4B9D2FD01F2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<sst xmlns="http://schemas.openxmlformats.org/spreadsheetml/2006/main" count="1701" uniqueCount="524">
  <si>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</si>
  <si>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</si>
  <si>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</si>
  <si>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</si>
  <si>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</si>
  <si>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</si>
  <si>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</si>
  <si>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</si>
  <si>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</si>
  <si>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</si>
  <si>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</si>
  <si>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</si>
  <si>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</si>
  <si>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</si>
  <si>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</si>
  <si>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</si>
  <si>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</si>
  <si>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</si>
  <si>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</si>
  <si>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</si>
  <si>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</si>
  <si>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</si>
  <si>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</si>
  <si>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</si>
  <si>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</si>
  <si>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</si>
  <si>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</si>
  <si>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</si>
  <si>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</si>
  <si>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</si>
  <si>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</si>
  <si>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</si>
  <si>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</si>
  <si>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</si>
  <si>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</si>
  <si>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</si>
  <si>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</si>
  <si>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</si>
  <si>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</si>
  <si>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</si>
  <si>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</si>
  <si>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</si>
  <si>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</si>
  <si>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2437/01</t>
  </si>
  <si>
    <t xml:space="preserve">Stavební úpravy </t>
  </si>
  <si>
    <t>01</t>
  </si>
  <si>
    <t>Objekt:</t>
  </si>
  <si>
    <t>Rozpočet:</t>
  </si>
  <si>
    <t>Ing.Daniel Malina</t>
  </si>
  <si>
    <t>2024/37</t>
  </si>
  <si>
    <t>ZŠ Višňové-úpravy hygienického zázemí</t>
  </si>
  <si>
    <t>Městys Višňové</t>
  </si>
  <si>
    <t>212</t>
  </si>
  <si>
    <t>Višňové</t>
  </si>
  <si>
    <t>67138</t>
  </si>
  <si>
    <t>00293784</t>
  </si>
  <si>
    <t>CZ00293784</t>
  </si>
  <si>
    <t>Stavba</t>
  </si>
  <si>
    <t>Celkem za stavbu</t>
  </si>
  <si>
    <t>CZK</t>
  </si>
  <si>
    <t>#POPS</t>
  </si>
  <si>
    <t>Popis stavby: 2024/37 - ZŠ Višňové-úpravy hygienického zázemí</t>
  </si>
  <si>
    <t>#POPO</t>
  </si>
  <si>
    <t xml:space="preserve">Popis objektu: 01 - Stavební úpravy </t>
  </si>
  <si>
    <t>#POPR</t>
  </si>
  <si>
    <t xml:space="preserve">Popis rozpočtu: 2437/01 - Stavební úpravy </t>
  </si>
  <si>
    <t>Rekapitulace dílů</t>
  </si>
  <si>
    <t>Typ dílu</t>
  </si>
  <si>
    <t>3</t>
  </si>
  <si>
    <t>Svislé a kompletní konstrukce</t>
  </si>
  <si>
    <t>6</t>
  </si>
  <si>
    <t>Úpravy povrchu, podlahy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</si>
  <si>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</si>
  <si>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</si>
  <si>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</si>
  <si>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</si>
  <si>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</si>
  <si>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</si>
  <si>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</si>
  <si>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</si>
  <si>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</si>
  <si>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</si>
  <si>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</si>
  <si>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</si>
  <si>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</si>
  <si>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</si>
  <si>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</si>
  <si>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</si>
  <si>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</si>
  <si>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</si>
  <si>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</si>
  <si>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truhlářské, okna a dveře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</si>
  <si>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</si>
  <si>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</si>
  <si>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</si>
  <si>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</si>
  <si>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</si>
  <si>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</si>
  <si>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</si>
  <si>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</si>
  <si>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</si>
  <si>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</si>
  <si>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</si>
  <si>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</si>
  <si>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</si>
  <si>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</si>
  <si>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</si>
  <si>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</si>
  <si>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</si>
  <si>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</si>
  <si>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</si>
  <si>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</si>
  <si>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</si>
  <si>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</si>
  <si>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</si>
  <si>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</si>
  <si>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</si>
  <si>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</si>
  <si>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</si>
  <si>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</si>
  <si>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</si>
  <si>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</si>
  <si>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</si>
  <si>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</si>
  <si>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</si>
  <si>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</si>
  <si>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</si>
  <si>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</si>
  <si>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</si>
  <si>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</si>
  <si>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</si>
  <si>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</si>
  <si>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</si>
  <si>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</si>
  <si>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</si>
  <si>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</si>
  <si>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</si>
  <si>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317168111R00</t>
  </si>
  <si>
    <t>Překlad POROTHERM KP plochý 115 x 71 x 1000 mm</t>
  </si>
  <si>
    <t>kus</t>
  </si>
  <si>
    <t>RTS 24/ II</t>
  </si>
  <si>
    <t>Práce</t>
  </si>
  <si>
    <t>Běžná</t>
  </si>
  <si>
    <t>POL1_</t>
  </si>
  <si>
    <t>3.np : 1</t>
  </si>
  <si>
    <t>VV</t>
  </si>
  <si>
    <t>317168112R00</t>
  </si>
  <si>
    <t>Překlad POROTHERM KP plochý 115 x 71 x 1250 mm</t>
  </si>
  <si>
    <t>342248141R00</t>
  </si>
  <si>
    <t>Příčky POROTHERM 11,5 Profi, tl. 115 mm</t>
  </si>
  <si>
    <t>m2</t>
  </si>
  <si>
    <t>3.np : 2,1*(1,4+1,9)-0,7*2</t>
  </si>
  <si>
    <t>349231811RT2</t>
  </si>
  <si>
    <t>Přizdívka ostění s ozubem z cihel, kapsy do 15 cm s použitím suché maltové směsi</t>
  </si>
  <si>
    <t>v místě vybouraného otvoru : 0,15*2*2</t>
  </si>
  <si>
    <t>601016193R00</t>
  </si>
  <si>
    <t>Penetrace hloubková stropů PROFI Akryl-Tiefengrund</t>
  </si>
  <si>
    <t xml:space="preserve">strop : </t>
  </si>
  <si>
    <t>1.np : 1,5*2</t>
  </si>
  <si>
    <t>2.np : 9,5+6,4+3,7+1,3*2+12,4+10+1,4+1,3+1,4+1,9</t>
  </si>
  <si>
    <t>3.np : 9,5+6,2+3,8+1,4*2+1,7+3,8+12,4+10+1,4+1,3+1,4+1,9</t>
  </si>
  <si>
    <t>602016193R00</t>
  </si>
  <si>
    <t>Penetrace hloubková stěn PROFI Akryl-Tiefengrund</t>
  </si>
  <si>
    <t>1.np : (3,3-1,5)*(1,6*2*2+0,9*2*2)-1,5*0,6*3</t>
  </si>
  <si>
    <t>2.np : (3,3-1,5)*(6,5*2+1,6*2)-1,5*(0,8*2)</t>
  </si>
  <si>
    <t>(3,3-1,5)*(4,5*2+1,4*2)-1,5*(0,8+0,6*4)</t>
  </si>
  <si>
    <t>(3,3-1,5)*(1,45*2*3+0,9*2*2+2,5*2)-1,5*(0,6*3)</t>
  </si>
  <si>
    <t>(3,3-1,5)*(1,9*2+6,5*2)-1,5*0,8*2</t>
  </si>
  <si>
    <t>(3,3-1,5)*(4,5*2+2,6*2)-1,5*(0,8+0,6)</t>
  </si>
  <si>
    <t>(3,3-1,5)*(1,5*2*3+0,9*2*3+2,9*2+1*2)-1,5*0,6*5</t>
  </si>
  <si>
    <t>3.np : (3,3-1,5)*(6,5*2+1,6*2)-1,5*(0,8*2)</t>
  </si>
  <si>
    <t>(3,3-1,5)*(2+3+2,9+1,5)</t>
  </si>
  <si>
    <t>611471413R00</t>
  </si>
  <si>
    <t>Úprava stropů aktiv. štukem s přísadou, tl. 2-3 mm</t>
  </si>
  <si>
    <t>Odkaz na mn. položky pořadí 5 : 109,80000</t>
  </si>
  <si>
    <t>612401391R00</t>
  </si>
  <si>
    <t>Omítka malých ploch vnitřních stěn do 1 m2</t>
  </si>
  <si>
    <t>15</t>
  </si>
  <si>
    <t>612403382R00</t>
  </si>
  <si>
    <t>Hrubá výplň rýh ve stěnách do 5x5 cm maltou ze SMS</t>
  </si>
  <si>
    <t>m</t>
  </si>
  <si>
    <t>Odkaz na mn. položky pořadí 26 : 50,00000</t>
  </si>
  <si>
    <t>612403388R00</t>
  </si>
  <si>
    <t>Hrubá výplň rýh ve stěnách do 15x15cm maltou z SMS</t>
  </si>
  <si>
    <t>Odkaz na mn. položky pořadí 28 : 20,00000</t>
  </si>
  <si>
    <t>612409991RT2</t>
  </si>
  <si>
    <t>Začištění omítek kolem oken,dveří apod. s použitím suché maltové směsi</t>
  </si>
  <si>
    <t>soklíky : 155,44</t>
  </si>
  <si>
    <t>612421637R00</t>
  </si>
  <si>
    <t>Omítka vnitřní zdiva, MVC, štuková</t>
  </si>
  <si>
    <t xml:space="preserve">nové příčky : </t>
  </si>
  <si>
    <t>3.np : (2,1*(1,4+1,9)-0,7*2)*2</t>
  </si>
  <si>
    <t>612471411RT2</t>
  </si>
  <si>
    <t>Úprava vnitřních stěn aktivovaným štukem s použitím suché maltové směsi</t>
  </si>
  <si>
    <t>Odkaz na mn. položky pořadí 6 : 349,02000</t>
  </si>
  <si>
    <t>632411904R00</t>
  </si>
  <si>
    <t>Penetrace savých podkladů Cemix 0,25 l/m2</t>
  </si>
  <si>
    <t>Odkaz na mn. položky pořadí 19 : 299,24000</t>
  </si>
  <si>
    <t>632415110RT2</t>
  </si>
  <si>
    <t>Potěr Morfico samonivelační ručně tl. 10 mm MFC Level 320 - vyrovnávací</t>
  </si>
  <si>
    <t xml:space="preserve">vyrovnání pod dlažbu : </t>
  </si>
  <si>
    <t>Odkaz na mn. položky pořadí 14 : 299,24000</t>
  </si>
  <si>
    <t>642942111RU5</t>
  </si>
  <si>
    <t>Osazení zárubní dveřních ocelových, pl. do 2,5 m2 včetně dodávky zárubně 900 x 1970 x 150 mm</t>
  </si>
  <si>
    <t>3.NP : 1</t>
  </si>
  <si>
    <t>941955001R00</t>
  </si>
  <si>
    <t>Lešení lehké pomocné, výška podlahy do 1,2 m</t>
  </si>
  <si>
    <t>962031123R00</t>
  </si>
  <si>
    <t>Bourání příček z cihel pálených děrovan. tl. 80 mm</t>
  </si>
  <si>
    <t>3.np : 2,1*(1,9+1,45)-0,6*2*2</t>
  </si>
  <si>
    <t>965081713R00</t>
  </si>
  <si>
    <t>Bourání dlažeb keramických tl.10 mm, nad 1 m2</t>
  </si>
  <si>
    <t>chodby : 3,2*11,5</t>
  </si>
  <si>
    <t>chodby : 3,2*36,2</t>
  </si>
  <si>
    <t>965081702R00</t>
  </si>
  <si>
    <t xml:space="preserve">Bourání soklíků z dlažeb keramických </t>
  </si>
  <si>
    <t xml:space="preserve">1.np : </t>
  </si>
  <si>
    <t>chodby : (3,2*2+11,5*2)-(0,8*3+0,6+1,6*2)</t>
  </si>
  <si>
    <t xml:space="preserve">2.np : </t>
  </si>
  <si>
    <t>chodby : 3,2*11,5-(0,8*4+0,6+1,6*2)</t>
  </si>
  <si>
    <t xml:space="preserve">3.np : </t>
  </si>
  <si>
    <t>chodby : 3,2*36,2-(0,8*12+0,6+1,6*2)</t>
  </si>
  <si>
    <t>968061125R00</t>
  </si>
  <si>
    <t>Vyvěšení dřevěných a plastových dveřních křídel pl. do 2 m2</t>
  </si>
  <si>
    <t>1.np : 2</t>
  </si>
  <si>
    <t>2.np : 5+6</t>
  </si>
  <si>
    <t>3.np : 7+6</t>
  </si>
  <si>
    <t>968072455R00</t>
  </si>
  <si>
    <t>Vybourání kovových dveřních zárubní pl. do 2 m2</t>
  </si>
  <si>
    <t>2.np : 0,6*2</t>
  </si>
  <si>
    <t>3.np : 0,6*2*3</t>
  </si>
  <si>
    <t>969011121R00</t>
  </si>
  <si>
    <t>Vybourání vodovod., plynového vedení DN do 52 mm</t>
  </si>
  <si>
    <t>odhad : 45</t>
  </si>
  <si>
    <t>969021111R00</t>
  </si>
  <si>
    <t>Vybourání kanalizačního potrubí DN do 100 mm</t>
  </si>
  <si>
    <t>odhad : 15</t>
  </si>
  <si>
    <t>971033631R00</t>
  </si>
  <si>
    <t>Vybourání otv. zeď cihel. pl.4 m2, tl.15 cm, MVC</t>
  </si>
  <si>
    <t>1*2</t>
  </si>
  <si>
    <t>974031142R00</t>
  </si>
  <si>
    <t>Vysekání rýh ve zdi cihelné 7 x 7 cm</t>
  </si>
  <si>
    <t>vodovod : 50</t>
  </si>
  <si>
    <t>974031154R00</t>
  </si>
  <si>
    <t>Vysekání rýh ve zdi cihelné 10 x 15 cm</t>
  </si>
  <si>
    <t>3.np : 1,25</t>
  </si>
  <si>
    <t>974031164R00</t>
  </si>
  <si>
    <t>Vysekání rýh ve zdi cihelné 15 x 15 cm</t>
  </si>
  <si>
    <t>kanalizace : 20</t>
  </si>
  <si>
    <t>978013191R00</t>
  </si>
  <si>
    <t>Otlučení omítek vnitřních stěn v rozsahu do 100 %</t>
  </si>
  <si>
    <t xml:space="preserve">pod odsek obklady : </t>
  </si>
  <si>
    <t>Odkaz na mn. položky pořadí 30 : 284,10000</t>
  </si>
  <si>
    <t>978059531R00</t>
  </si>
  <si>
    <t>Odsekání vnitřních obkladů stěn nad 2 m2</t>
  </si>
  <si>
    <t>1.np : 1,5*(1,6*2*2+0,9*2*2)-1,5*0,6*3</t>
  </si>
  <si>
    <t>2.np : 1,5*(6,5*2+1,6*2)-1,5*(0,8*2)</t>
  </si>
  <si>
    <t>1,5*(4,5*2+1,4*2)-1,5*(0,8+0,6*4)</t>
  </si>
  <si>
    <t>1,5*(1,45*2*3+0,9*2*2+2,5*2)-1,5*(0,6*3)</t>
  </si>
  <si>
    <t>1,5*(1,9*2+6,5*2)-1,5*0,8*2</t>
  </si>
  <si>
    <t>1,5*(4,5*2+2,6*2)-1,5*(0,8+0,6)</t>
  </si>
  <si>
    <t>1,5*(1,5*2*3+0,9*2*3+2,9*2+1*2)-1,5*0,6*5</t>
  </si>
  <si>
    <t>3.np : 1,5*(6,5*2+1,6*2)-1,5*(0,8*2)</t>
  </si>
  <si>
    <t>1,5*(2+3+2,9+1,5)</t>
  </si>
  <si>
    <t>999281108R00</t>
  </si>
  <si>
    <t>Přesun hmot pro opravy a údržbu do výšky 12 m</t>
  </si>
  <si>
    <t>t</t>
  </si>
  <si>
    <t>Přesun hmot</t>
  </si>
  <si>
    <t>POL7_</t>
  </si>
  <si>
    <t>721140915R00</t>
  </si>
  <si>
    <t>Provedení opravy vnitřní kanalizace, potrubí litinové, propojení dosavadního potrubí, DN 100 mm</t>
  </si>
  <si>
    <t>20</t>
  </si>
  <si>
    <t>721176103R00</t>
  </si>
  <si>
    <t>Potrubí HT připojovací, D 50 x 1,8 mm</t>
  </si>
  <si>
    <t>721176104R00</t>
  </si>
  <si>
    <t>Potrubí HT připojovací, D 75 x 1,9 mm</t>
  </si>
  <si>
    <t>5</t>
  </si>
  <si>
    <t>721176222R00</t>
  </si>
  <si>
    <t>Potrubí KG svodné (ležaté) v zemi, D 110 x 3,2 mm</t>
  </si>
  <si>
    <t>předpoklad : 10</t>
  </si>
  <si>
    <t>721194105R00</t>
  </si>
  <si>
    <t>Vyvedení odpadních výpustek, D 50 x 1,8 mm</t>
  </si>
  <si>
    <t>1.np : 1</t>
  </si>
  <si>
    <t>2.np : 6+3+3</t>
  </si>
  <si>
    <t>3.np : 6+3+3</t>
  </si>
  <si>
    <t>721194109R00</t>
  </si>
  <si>
    <t>Vyvedení odpadních výpustek, D 110 x 2,3 mm</t>
  </si>
  <si>
    <t>2.np : 9</t>
  </si>
  <si>
    <t>3.np : 9</t>
  </si>
  <si>
    <t>900      RT3</t>
  </si>
  <si>
    <t>HZS Práce v tarifní třídě 6 (např. tesař)</t>
  </si>
  <si>
    <t>h</t>
  </si>
  <si>
    <t>Prav.M</t>
  </si>
  <si>
    <t>HZS</t>
  </si>
  <si>
    <t>POL10_</t>
  </si>
  <si>
    <t>demont. drobných předmětů- mýdlenky apod. : 8</t>
  </si>
  <si>
    <t>práce jinde nespecikované : 20</t>
  </si>
  <si>
    <t>998721201R00</t>
  </si>
  <si>
    <t>Přesun hmot pro vnitřní kanalizaci, výšky do 6 m</t>
  </si>
  <si>
    <t>722131914R00</t>
  </si>
  <si>
    <t>Oprava závitového potrubí, vsazení odbočky DN 32 mm</t>
  </si>
  <si>
    <t>soubor</t>
  </si>
  <si>
    <t>8</t>
  </si>
  <si>
    <t>722172311R00</t>
  </si>
  <si>
    <t>Potrubí plastové PP-R Instaplast, včetně zednických výpomocí, D 20 x 2,8 mm, PN 16</t>
  </si>
  <si>
    <t xml:space="preserve">umyvadla : </t>
  </si>
  <si>
    <t>1.np : 1,5*1</t>
  </si>
  <si>
    <t>2.np : 1,5*8</t>
  </si>
  <si>
    <t>3.np : 1,5*8</t>
  </si>
  <si>
    <t>výlevky : 3,5*2</t>
  </si>
  <si>
    <t>bidety : 3,5*2</t>
  </si>
  <si>
    <t xml:space="preserve">WC : </t>
  </si>
  <si>
    <t>1.np : 3*1</t>
  </si>
  <si>
    <t>2.np : 3*5</t>
  </si>
  <si>
    <t>3.np : 3*7</t>
  </si>
  <si>
    <t xml:space="preserve">pisoáry : </t>
  </si>
  <si>
    <t>2.np : 3*3</t>
  </si>
  <si>
    <t>3.np : 3*3</t>
  </si>
  <si>
    <t>722172351R00</t>
  </si>
  <si>
    <t>Křížení potrubí z PP-R Instaplast, D 20 x 3,4 mm, PN 20</t>
  </si>
  <si>
    <t>předpoklad : 15</t>
  </si>
  <si>
    <t>722181211RT7</t>
  </si>
  <si>
    <t>Izolace návleková MIRELON PRO tl. stěny 6 mm vnitřní průměr 22 mm</t>
  </si>
  <si>
    <t>Odkaz na mn. položky pořadí 41 : 96,50000</t>
  </si>
  <si>
    <t>722190402R00</t>
  </si>
  <si>
    <t>Vyvedení a upevnění výpustek DN 20</t>
  </si>
  <si>
    <t>2.np : 8</t>
  </si>
  <si>
    <t>3.np : 8</t>
  </si>
  <si>
    <t>výlevky : 2</t>
  </si>
  <si>
    <t>bidety : 2</t>
  </si>
  <si>
    <t>2.np : 5</t>
  </si>
  <si>
    <t>3.np : 7</t>
  </si>
  <si>
    <t>722202213R00</t>
  </si>
  <si>
    <t>Nástěnka MZD PP-R INSTAPLAST, D 20 mm x R 1/2"</t>
  </si>
  <si>
    <t>2</t>
  </si>
  <si>
    <t>722236142R00</t>
  </si>
  <si>
    <t>Kohout vodovodní, kulový s vypouštěním, vnitřní-vnitřní závit, HERZ, DN 20 mm</t>
  </si>
  <si>
    <t>práce jinde nespecikované : 10</t>
  </si>
  <si>
    <t>998722201R00</t>
  </si>
  <si>
    <t>Přesun hmot pro vnitřní vodovod, výšky do 6 m</t>
  </si>
  <si>
    <t>725110811R00</t>
  </si>
  <si>
    <t>Demontáž klozetů splachovacích</t>
  </si>
  <si>
    <t>2.np : 3+2</t>
  </si>
  <si>
    <t>3.np : 6+2</t>
  </si>
  <si>
    <t>725013128R00</t>
  </si>
  <si>
    <t>Klozet kombi OLYMP ZTP, nádrž s armaturou, odpad svislý, bílý</t>
  </si>
  <si>
    <t>725013163R00</t>
  </si>
  <si>
    <t>Klozet kombi LYRA Plus, nádrž s armaturou, odpad vodorovný vč. sedátka</t>
  </si>
  <si>
    <t>3.np : 5+2</t>
  </si>
  <si>
    <t>725122813R00</t>
  </si>
  <si>
    <t>Demontáž pisoárů s nádrží + 1 záchodkem</t>
  </si>
  <si>
    <t>2.np : 3</t>
  </si>
  <si>
    <t>3.np : 3</t>
  </si>
  <si>
    <t>725016103R00</t>
  </si>
  <si>
    <t>Pisoár DOMINO 4110.1 s oplachovovacím ventilem, bílý</t>
  </si>
  <si>
    <t>725210821R00</t>
  </si>
  <si>
    <t>Demontáž umyvadel bez výtokových armatur</t>
  </si>
  <si>
    <t>2.np : 4+4</t>
  </si>
  <si>
    <t>3.np : 4+4</t>
  </si>
  <si>
    <t>725017153R00</t>
  </si>
  <si>
    <t>Umyvadlo invalidní 640 x 550 mm, bílé</t>
  </si>
  <si>
    <t>725017162R00</t>
  </si>
  <si>
    <t>Umyvadlo na šrouby LYRA Plus, 550 x 450 mm, bílé</t>
  </si>
  <si>
    <t>725017168R00</t>
  </si>
  <si>
    <t>Kryt sifonu umyvadel LYRA Plus, bílý</t>
  </si>
  <si>
    <t>RTS 23/ II</t>
  </si>
  <si>
    <t>Odkaz na mn. položky pořadí 56 : 17,00000</t>
  </si>
  <si>
    <t>725015141R00</t>
  </si>
  <si>
    <t>Bidet stojatý LYRA Plus, bílý, 1 otvor pro baterii</t>
  </si>
  <si>
    <t>2.np : 1</t>
  </si>
  <si>
    <t>725292001R00</t>
  </si>
  <si>
    <t>Zásobník na toaletní papír nerezový</t>
  </si>
  <si>
    <t>13</t>
  </si>
  <si>
    <t>725292011R00</t>
  </si>
  <si>
    <t>Zásobník na papírové ručníky nerezový</t>
  </si>
  <si>
    <t>725292041R00</t>
  </si>
  <si>
    <t>Dávkovač tekutého mýdla nerezový 0,5 l</t>
  </si>
  <si>
    <t>17+1</t>
  </si>
  <si>
    <t>725292061R00</t>
  </si>
  <si>
    <t>WC kartáč s nerezovým držákem na stěnu</t>
  </si>
  <si>
    <t>725299101R00</t>
  </si>
  <si>
    <t>Montáž koupelnových doplňků - mýdelníků, držáků ap</t>
  </si>
  <si>
    <t>13+7+18+13</t>
  </si>
  <si>
    <t>725291146R00</t>
  </si>
  <si>
    <t>Madlo dvojité sklopné nerez Novaservis dl. 852 mm</t>
  </si>
  <si>
    <t>3.np : 2</t>
  </si>
  <si>
    <t>725019101R00</t>
  </si>
  <si>
    <t>Výlevka stojící MIRA 5104.6 s plastovou mřížkou</t>
  </si>
  <si>
    <t>725534111R00</t>
  </si>
  <si>
    <t>Ohřívač elektrický, zásobníkový, beztlakový, DZ Dražice BTO 5 IN</t>
  </si>
  <si>
    <t>307 : 1</t>
  </si>
  <si>
    <t>725810402R00</t>
  </si>
  <si>
    <t>Ventil rohový bez přípojovací trubičky TE 66 G 1/2"</t>
  </si>
  <si>
    <t>POL1_7</t>
  </si>
  <si>
    <t>(17+2)*2</t>
  </si>
  <si>
    <t>725823121RT2</t>
  </si>
  <si>
    <t>Baterie umyvadlová stojánková  ruční, včetně otvírání odpadu nadstandardní</t>
  </si>
  <si>
    <t>725825114RT1</t>
  </si>
  <si>
    <t>Baterie dřezová nástěnná ruční standardní</t>
  </si>
  <si>
    <t xml:space="preserve">výlevka : </t>
  </si>
  <si>
    <t>725820801R00</t>
  </si>
  <si>
    <t>Demontáž baterie nástěnné do G 3/4"</t>
  </si>
  <si>
    <t>725829503R00</t>
  </si>
  <si>
    <t>Montáž baterie stojánkové bidetových souprav</t>
  </si>
  <si>
    <t>725823121RT2V</t>
  </si>
  <si>
    <t>Baterie umyvadlová stojánková  ruční, ZTP nadstandardní</t>
  </si>
  <si>
    <t>Vlastní</t>
  </si>
  <si>
    <t>55144221R</t>
  </si>
  <si>
    <t>Baterie bidetová Rosa RS 055.00 s výpustí</t>
  </si>
  <si>
    <t>SPCM</t>
  </si>
  <si>
    <t>Specifikace</t>
  </si>
  <si>
    <t>POL3_</t>
  </si>
  <si>
    <t>55149036RV</t>
  </si>
  <si>
    <t>Koš odpadkový nerezový  obsah 30 l</t>
  </si>
  <si>
    <t>Indiv</t>
  </si>
  <si>
    <t>998725202R00</t>
  </si>
  <si>
    <t>Přesun hmot pro zařizovací předměty, výšky do 12 m</t>
  </si>
  <si>
    <t>766661122R00</t>
  </si>
  <si>
    <t>Montáž dveří do zárubně,otevíravých 1kř.nad 0,8 m</t>
  </si>
  <si>
    <t>1</t>
  </si>
  <si>
    <t>766670021R00</t>
  </si>
  <si>
    <t>Montáž kliky a štítku</t>
  </si>
  <si>
    <t>54914582R</t>
  </si>
  <si>
    <t>Kliky se štítem mezip 804/90 se zajištěním, Cr</t>
  </si>
  <si>
    <t>61161804R</t>
  </si>
  <si>
    <t>Dveře dřevěné interiérové SAPELI Elegant 900 x 1970 mm L/P, dýha Standard, plné typ 10</t>
  </si>
  <si>
    <t>998766201R00</t>
  </si>
  <si>
    <t>Přesun hmot pro truhlářské konstr., výšky do 6 m</t>
  </si>
  <si>
    <t>771101101R00</t>
  </si>
  <si>
    <t>Vysávání podlah prům.vysavačem pro pokládku dlažby</t>
  </si>
  <si>
    <t>771475014RU7</t>
  </si>
  <si>
    <t>Obklad soklíků keram.rovných, tmel,výška 10 cm weberfor profiflex (lep),webercolor comfort (sp)</t>
  </si>
  <si>
    <t>771479001R00</t>
  </si>
  <si>
    <t>Řezání dlaždic keramických pro soklíky</t>
  </si>
  <si>
    <t>771575111RT6</t>
  </si>
  <si>
    <t>Montáž podlah keram.,hladké, tmel, 45x45 cm Keraflex (lepidlo), Ultracolor plus (spár.hmota)</t>
  </si>
  <si>
    <t>771577113RS2</t>
  </si>
  <si>
    <t>Lišta hliníková přechodová, stejná výška dlaždic profil UA, pro tloušťku dlaždic 10 mm</t>
  </si>
  <si>
    <t>chodby : (0,8*3+0,6+1,6*2)</t>
  </si>
  <si>
    <t>chodby : (0,8*4+0,6+1,6*2)</t>
  </si>
  <si>
    <t>chodby : (0,8*12+0,6+1,6*2)</t>
  </si>
  <si>
    <t>59764207R</t>
  </si>
  <si>
    <t>Dlažba Taurus Granit matná 600 x 600 x 10 mm Nordic</t>
  </si>
  <si>
    <t>Odkaz na mn. položky pořadí 84 : 299,24000*1,1</t>
  </si>
  <si>
    <t>soklíky : 155,44*0,1*1,1</t>
  </si>
  <si>
    <t>998771201R00</t>
  </si>
  <si>
    <t>Přesun hmot pro podlahy z dlaždic, výšky do 6 m</t>
  </si>
  <si>
    <t>781111115R00</t>
  </si>
  <si>
    <t>Otvor v obkladačce diamant.korunkou prům.do 30 mm</t>
  </si>
  <si>
    <t>15*2</t>
  </si>
  <si>
    <t>781111116R00</t>
  </si>
  <si>
    <t>Otvor v obkladačce diamant.korunkou prům.do 90 mm</t>
  </si>
  <si>
    <t>781475118RT2</t>
  </si>
  <si>
    <t>Obklad vnitřní stěn keramický, do tmele, do 450 x 450 mm weberfor profiflex (lep),webercolor premium (sp)</t>
  </si>
  <si>
    <t>1,5*(2*2+0,9*2+2*2+1,9*2)-1,5*(0,6+0,9)</t>
  </si>
  <si>
    <t>597813746R</t>
  </si>
  <si>
    <t>Obkládačka Concept 300 x 600 mm šedá mat</t>
  </si>
  <si>
    <t>Odkaz na mn. položky pořadí 90 : 288,15000*1,1</t>
  </si>
  <si>
    <t>998781201R00</t>
  </si>
  <si>
    <t>Přesun hmot pro obklady keramické, výšky do 6 m</t>
  </si>
  <si>
    <t>783222921R00</t>
  </si>
  <si>
    <t>Údržba, nátěr syntetický kov.konstr.Hammerite 2x</t>
  </si>
  <si>
    <t>stávající zárubně : (0,7+1,97*2)</t>
  </si>
  <si>
    <t>(0,6+1,97*2)*(1+8+8)</t>
  </si>
  <si>
    <t>(0,8+1,97*2)*(4+4)</t>
  </si>
  <si>
    <t>(0,9+1,97*2)</t>
  </si>
  <si>
    <t>783625930R00</t>
  </si>
  <si>
    <t>Údržba, nátěr synt. truhl.výr. 2x +2x email +2x tm</t>
  </si>
  <si>
    <t>stávající dveře : 0,7*2*2</t>
  </si>
  <si>
    <t>0,6*2*2*(1+8+8)</t>
  </si>
  <si>
    <t>0,8*2*2*(4+4)</t>
  </si>
  <si>
    <t>784402801R00</t>
  </si>
  <si>
    <t>Odstranění malby oškrábáním v místnosti H do 3,8 m</t>
  </si>
  <si>
    <t xml:space="preserve">stěny : </t>
  </si>
  <si>
    <t>784161101R00</t>
  </si>
  <si>
    <t>Penetrace podkladu nátěrem HET, A - Grund 1x</t>
  </si>
  <si>
    <t>109,8+11,06+349,02</t>
  </si>
  <si>
    <t>784165512R00</t>
  </si>
  <si>
    <t>Malba HET Klasik, bílá, bez penetrace, 2 x</t>
  </si>
  <si>
    <t>Odkaz na mn. položky pořadí 96 : 469,88000</t>
  </si>
  <si>
    <t>784011222RT2</t>
  </si>
  <si>
    <t>Zakrytí podlah, včetně odstranění včetně papírové lepenky</t>
  </si>
  <si>
    <t>109</t>
  </si>
  <si>
    <t>210010301RT1</t>
  </si>
  <si>
    <t>Krabice přístrojová KP, bez zapojení, kruhová včetně dodávky KP 68/2</t>
  </si>
  <si>
    <t>210110041RT6</t>
  </si>
  <si>
    <t>Spínač zapuštěný jednopólový, řazení 1 vč. dodávky strojku, rámečku a krytu</t>
  </si>
  <si>
    <t>210111014RT6</t>
  </si>
  <si>
    <t>Zásuvka domovní zapuštěná - provedení 2x (2P+PE) včetně dodávky zásuvky a rámečku</t>
  </si>
  <si>
    <t>210201511R00</t>
  </si>
  <si>
    <t>Svítidlo LED bytové stropní přisazené</t>
  </si>
  <si>
    <t>210800023RT4</t>
  </si>
  <si>
    <t>Vodič CYBY (CYKYLO, CYKYLS) 3x1,5 mm2 pod omítkou včetně dodávky vodiče CYKYLo 3x1,5</t>
  </si>
  <si>
    <t>předpoklad : 50</t>
  </si>
  <si>
    <t>210800024RT4</t>
  </si>
  <si>
    <t>Vodič CYBY (CYKYLO, CYKYLS) 3x2,5 mm2 pod omítkou včetně dodávky vodiče CYKYLo 3x2,5</t>
  </si>
  <si>
    <t>jinde nespecifikované práce : 10</t>
  </si>
  <si>
    <t>3481410802RV</t>
  </si>
  <si>
    <t>Svítidlo interiérové stropní LED, IP40, 300mm</t>
  </si>
  <si>
    <t>650801113R00</t>
  </si>
  <si>
    <t>Demontáž svítidla stropního přisazeného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</si>
  <si>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</si>
  <si>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</si>
  <si>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</si>
  <si>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</si>
  <si>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</si>
  <si>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</si>
  <si>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</si>
  <si>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</si>
  <si>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</si>
  <si>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</si>
  <si>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</si>
  <si>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uložení suti - směs betonu, cihel, dřeva, skupina odpadu 170904</t>
  </si>
  <si>
    <t>005124010R</t>
  </si>
  <si>
    <t>Koordinační činnost</t>
  </si>
  <si>
    <t>Soubor</t>
  </si>
  <si>
    <t>VRN</t>
  </si>
  <si>
    <t>POL99_2</t>
  </si>
  <si>
    <t>005121 R</t>
  </si>
  <si>
    <t>Zařízení staveniště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</si>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</sst>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6"/>
  <sheetViews>
    <sheetView showGridLines="0" tabSelected="1" topLeftCell="B82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0" t="s">
        <v>4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">
      <c r="A2" s="2"/>
      <c r="B2" s="78" t="s">
        <v>24</v>
      </c>
      <c r="C2" s="79"/>
      <c r="D2" s="80" t="s">
        <v>49</v>
      </c>
      <c r="E2" s="236" t="s">
        <v>50</v>
      </c>
      <c r="F2" s="237"/>
      <c r="G2" s="237"/>
      <c r="H2" s="237"/>
      <c r="I2" s="237"/>
      <c r="J2" s="238"/>
      <c r="O2" s="1"/>
    </row>
    <row r="3" spans="1:15" ht="27" customHeight="1" x14ac:dyDescent="0.2">
      <c r="A3" s="2"/>
      <c r="B3" s="81" t="s">
        <v>46</v>
      </c>
      <c r="C3" s="79"/>
      <c r="D3" s="82" t="s">
        <v>45</v>
      </c>
      <c r="E3" s="239" t="s">
        <v>44</v>
      </c>
      <c r="F3" s="240"/>
      <c r="G3" s="240"/>
      <c r="H3" s="240"/>
      <c r="I3" s="240"/>
      <c r="J3" s="241"/>
    </row>
    <row r="4" spans="1:15" ht="23.25" customHeight="1" x14ac:dyDescent="0.2">
      <c r="A4" s="76">
        <v>2279</v>
      </c>
      <c r="B4" s="83" t="s">
        <v>47</v>
      </c>
      <c r="C4" s="84"/>
      <c r="D4" s="85" t="s">
        <v>43</v>
      </c>
      <c r="E4" s="219" t="s">
        <v>44</v>
      </c>
      <c r="F4" s="220"/>
      <c r="G4" s="220"/>
      <c r="H4" s="220"/>
      <c r="I4" s="220"/>
      <c r="J4" s="221"/>
    </row>
    <row r="5" spans="1:15" ht="24" customHeight="1" x14ac:dyDescent="0.2">
      <c r="A5" s="2"/>
      <c r="B5" s="31" t="s">
        <v>23</v>
      </c>
      <c r="D5" s="224" t="s">
        <v>51</v>
      </c>
      <c r="E5" s="225"/>
      <c r="F5" s="225"/>
      <c r="G5" s="225"/>
      <c r="H5" s="18" t="s">
        <v>42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26" t="s">
        <v>52</v>
      </c>
      <c r="E6" s="227"/>
      <c r="F6" s="227"/>
      <c r="G6" s="227"/>
      <c r="H6" s="18" t="s">
        <v>36</v>
      </c>
      <c r="I6" s="86" t="s">
        <v>56</v>
      </c>
      <c r="J6" s="8"/>
    </row>
    <row r="7" spans="1:15" ht="15.75" customHeight="1" x14ac:dyDescent="0.2">
      <c r="A7" s="2"/>
      <c r="B7" s="29"/>
      <c r="C7" s="56"/>
      <c r="D7" s="77" t="s">
        <v>54</v>
      </c>
      <c r="E7" s="228" t="s">
        <v>53</v>
      </c>
      <c r="F7" s="229"/>
      <c r="G7" s="229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3"/>
      <c r="E11" s="243"/>
      <c r="F11" s="243"/>
      <c r="G11" s="243"/>
      <c r="H11" s="18" t="s">
        <v>42</v>
      </c>
      <c r="I11" s="87"/>
      <c r="J11" s="8"/>
    </row>
    <row r="12" spans="1:15" ht="15.75" customHeight="1" x14ac:dyDescent="0.2">
      <c r="A12" s="2"/>
      <c r="B12" s="28"/>
      <c r="C12" s="55"/>
      <c r="D12" s="218"/>
      <c r="E12" s="218"/>
      <c r="F12" s="218"/>
      <c r="G12" s="218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8"/>
      <c r="E13" s="222"/>
      <c r="F13" s="223"/>
      <c r="G13" s="223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2"/>
      <c r="F15" s="242"/>
      <c r="G15" s="244"/>
      <c r="H15" s="244"/>
      <c r="I15" s="244" t="s">
        <v>31</v>
      </c>
      <c r="J15" s="245"/>
    </row>
    <row r="16" spans="1:15" ht="23.25" customHeight="1" x14ac:dyDescent="0.2">
      <c r="A16" s="141" t="s">
        <v>26</v>
      </c>
      <c r="B16" s="38" t="s">
        <v>26</v>
      </c>
      <c r="C16" s="62"/>
      <c r="D16" s="63"/>
      <c r="E16" s="207"/>
      <c r="F16" s="208"/>
      <c r="G16" s="207"/>
      <c r="H16" s="208"/>
      <c r="I16" s="207">
        <f>SUMIF(F52:F72,A16,I52:I72)+SUMIF(F52:F72,"PSU",I52:I72)</f>
        <v>0</v>
      </c>
      <c r="J16" s="209"/>
    </row>
    <row r="17" spans="1:10" ht="23.25" customHeight="1" x14ac:dyDescent="0.2">
      <c r="A17" s="141" t="s">
        <v>27</v>
      </c>
      <c r="B17" s="38" t="s">
        <v>27</v>
      </c>
      <c r="C17" s="62"/>
      <c r="D17" s="63"/>
      <c r="E17" s="207"/>
      <c r="F17" s="208"/>
      <c r="G17" s="207"/>
      <c r="H17" s="208"/>
      <c r="I17" s="207">
        <f>SUMIF(F52:F72,A17,I52:I72)</f>
        <v>0</v>
      </c>
      <c r="J17" s="209"/>
    </row>
    <row r="18" spans="1:10" ht="23.25" customHeight="1" x14ac:dyDescent="0.2">
      <c r="A18" s="141" t="s">
        <v>28</v>
      </c>
      <c r="B18" s="38" t="s">
        <v>28</v>
      </c>
      <c r="C18" s="62"/>
      <c r="D18" s="63"/>
      <c r="E18" s="207"/>
      <c r="F18" s="208"/>
      <c r="G18" s="207"/>
      <c r="H18" s="208"/>
      <c r="I18" s="207">
        <f>SUMIF(F52:F72,A18,I52:I72)</f>
        <v>0</v>
      </c>
      <c r="J18" s="209"/>
    </row>
    <row r="19" spans="1:10" ht="23.25" customHeight="1" x14ac:dyDescent="0.2">
      <c r="A19" s="141" t="s">
        <v>107</v>
      </c>
      <c r="B19" s="38" t="s">
        <v>29</v>
      </c>
      <c r="C19" s="62"/>
      <c r="D19" s="63"/>
      <c r="E19" s="207"/>
      <c r="F19" s="208"/>
      <c r="G19" s="207"/>
      <c r="H19" s="208"/>
      <c r="I19" s="207">
        <f>SUMIF(F52:F72,A19,I52:I72)</f>
        <v>0</v>
      </c>
      <c r="J19" s="209"/>
    </row>
    <row r="20" spans="1:10" ht="23.25" customHeight="1" x14ac:dyDescent="0.2">
      <c r="A20" s="141" t="s">
        <v>108</v>
      </c>
      <c r="B20" s="38" t="s">
        <v>30</v>
      </c>
      <c r="C20" s="62"/>
      <c r="D20" s="63"/>
      <c r="E20" s="207"/>
      <c r="F20" s="208"/>
      <c r="G20" s="207"/>
      <c r="H20" s="208"/>
      <c r="I20" s="207">
        <f>SUMIF(F52:F72,A20,I52:I72)</f>
        <v>0</v>
      </c>
      <c r="J20" s="209"/>
    </row>
    <row r="21" spans="1:10" ht="23.25" customHeight="1" x14ac:dyDescent="0.2">
      <c r="A21" s="2"/>
      <c r="B21" s="48" t="s">
        <v>31</v>
      </c>
      <c r="C21" s="64"/>
      <c r="D21" s="65"/>
      <c r="E21" s="210"/>
      <c r="F21" s="246"/>
      <c r="G21" s="210"/>
      <c r="H21" s="246"/>
      <c r="I21" s="210">
        <f>SUM(I16:J20)</f>
        <v>0</v>
      </c>
      <c r="J21" s="211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5">
        <f>ZakladDPHSniVypocet</f>
        <v>0</v>
      </c>
      <c r="H23" s="206"/>
      <c r="I23" s="20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3">
        <f>A23</f>
        <v>0</v>
      </c>
      <c r="H24" s="204"/>
      <c r="I24" s="20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5">
        <f>ZakladDPHZaklVypocet</f>
        <v>0</v>
      </c>
      <c r="H25" s="206"/>
      <c r="I25" s="20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3">
        <f>A25</f>
        <v>0</v>
      </c>
      <c r="H26" s="234"/>
      <c r="I26" s="23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5">
        <f>CenaCelkem-(ZakladDPHSni+DPHSni+ZakladDPHZakl+DPHZakl)</f>
        <v>0</v>
      </c>
      <c r="H27" s="235"/>
      <c r="I27" s="235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13">
        <f>ZakladDPHSniVypocet+ZakladDPHZaklVypocet</f>
        <v>0</v>
      </c>
      <c r="H28" s="213"/>
      <c r="I28" s="213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12">
        <f>IF(A29&gt;50, ROUNDUP(A27, 0), ROUNDDOWN(A27, 0))</f>
        <v>0</v>
      </c>
      <c r="H29" s="212"/>
      <c r="I29" s="212"/>
      <c r="J29" s="121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4"/>
      <c r="E34" s="215"/>
      <c r="G34" s="216"/>
      <c r="H34" s="217"/>
      <c r="I34" s="217"/>
      <c r="J34" s="25"/>
    </row>
    <row r="35" spans="1:10" ht="12.75" customHeight="1" x14ac:dyDescent="0.2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57</v>
      </c>
      <c r="C39" s="197"/>
      <c r="D39" s="197"/>
      <c r="E39" s="197"/>
      <c r="F39" s="101">
        <f>'01 2437_01 Pol'!AE393</f>
        <v>0</v>
      </c>
      <c r="G39" s="102">
        <f>'01 2437_01 Pol'!AF393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0">
        <v>2</v>
      </c>
      <c r="B40" s="105" t="s">
        <v>45</v>
      </c>
      <c r="C40" s="198" t="s">
        <v>44</v>
      </c>
      <c r="D40" s="198"/>
      <c r="E40" s="198"/>
      <c r="F40" s="106">
        <f>'01 2437_01 Pol'!AE393</f>
        <v>0</v>
      </c>
      <c r="G40" s="107">
        <f>'01 2437_01 Pol'!AF393</f>
        <v>0</v>
      </c>
      <c r="H40" s="107">
        <f>(F40*SazbaDPH1/100)+(G40*SazbaDPH2/100)</f>
        <v>0</v>
      </c>
      <c r="I40" s="107">
        <f>F40+G40+H40</f>
        <v>0</v>
      </c>
      <c r="J40" s="108" t="str">
        <f>IF(CenaCelkemVypocet=0,"",I40/CenaCelkemVypocet*100)</f>
        <v/>
      </c>
    </row>
    <row r="41" spans="1:10" ht="25.5" hidden="1" customHeight="1" x14ac:dyDescent="0.2">
      <c r="A41" s="90">
        <v>3</v>
      </c>
      <c r="B41" s="109" t="s">
        <v>43</v>
      </c>
      <c r="C41" s="197" t="s">
        <v>44</v>
      </c>
      <c r="D41" s="197"/>
      <c r="E41" s="197"/>
      <c r="F41" s="110">
        <f>'01 2437_01 Pol'!AE393</f>
        <v>0</v>
      </c>
      <c r="G41" s="103">
        <f>'01 2437_01 Pol'!AF393</f>
        <v>0</v>
      </c>
      <c r="H41" s="103">
        <f>(F41*SazbaDPH1/100)+(G41*SazbaDPH2/100)</f>
        <v>0</v>
      </c>
      <c r="I41" s="103">
        <f>F41+G41+H41</f>
        <v>0</v>
      </c>
      <c r="J41" s="104" t="str">
        <f>IF(CenaCelkemVypocet=0,"",I41/CenaCelkemVypocet*100)</f>
        <v/>
      </c>
    </row>
    <row r="42" spans="1:10" ht="25.5" hidden="1" customHeight="1" x14ac:dyDescent="0.2">
      <c r="A42" s="90"/>
      <c r="B42" s="199" t="s">
        <v>58</v>
      </c>
      <c r="C42" s="200"/>
      <c r="D42" s="200"/>
      <c r="E42" s="201"/>
      <c r="F42" s="111">
        <f>SUMIF(A39:A41,"=1",F39:F41)</f>
        <v>0</v>
      </c>
      <c r="G42" s="112">
        <f>SUMIF(A39:A41,"=1",G39:G41)</f>
        <v>0</v>
      </c>
      <c r="H42" s="112">
        <f>SUMIF(A39:A41,"=1",H39:H41)</f>
        <v>0</v>
      </c>
      <c r="I42" s="112">
        <f>SUMIF(A39:A41,"=1",I39:I41)</f>
        <v>0</v>
      </c>
      <c r="J42" s="113">
        <f>SUMIF(A39:A41,"=1",J39:J41)</f>
        <v>0</v>
      </c>
    </row>
    <row r="44" spans="1:10" x14ac:dyDescent="0.2">
      <c r="A44" t="s">
        <v>60</v>
      </c>
      <c r="B44" t="s">
        <v>61</v>
      </c>
    </row>
    <row r="45" spans="1:10" x14ac:dyDescent="0.2">
      <c r="A45" t="s">
        <v>62</v>
      </c>
      <c r="B45" t="s">
        <v>63</v>
      </c>
    </row>
    <row r="46" spans="1:10" x14ac:dyDescent="0.2">
      <c r="A46" t="s">
        <v>64</v>
      </c>
      <c r="B46" t="s">
        <v>65</v>
      </c>
    </row>
    <row r="49" spans="1:10" ht="15.75" x14ac:dyDescent="0.25">
      <c r="B49" s="122" t="s">
        <v>66</v>
      </c>
    </row>
    <row r="51" spans="1:10" ht="25.5" customHeight="1" x14ac:dyDescent="0.2">
      <c r="A51" s="124"/>
      <c r="B51" s="127" t="s">
        <v>18</v>
      </c>
      <c r="C51" s="127" t="s">
        <v>6</v>
      </c>
      <c r="D51" s="128"/>
      <c r="E51" s="128"/>
      <c r="F51" s="129" t="s">
        <v>67</v>
      </c>
      <c r="G51" s="129"/>
      <c r="H51" s="129"/>
      <c r="I51" s="129" t="s">
        <v>31</v>
      </c>
      <c r="J51" s="129" t="s">
        <v>0</v>
      </c>
    </row>
    <row r="52" spans="1:10" ht="36.75" customHeight="1" x14ac:dyDescent="0.2">
      <c r="A52" s="125"/>
      <c r="B52" s="130" t="s">
        <v>68</v>
      </c>
      <c r="C52" s="195" t="s">
        <v>69</v>
      </c>
      <c r="D52" s="196"/>
      <c r="E52" s="196"/>
      <c r="F52" s="137" t="s">
        <v>26</v>
      </c>
      <c r="G52" s="138"/>
      <c r="H52" s="138"/>
      <c r="I52" s="138">
        <f>'01 2437_01 Pol'!G8</f>
        <v>0</v>
      </c>
      <c r="J52" s="134" t="str">
        <f>IF(I73=0,"",I52/I73*100)</f>
        <v/>
      </c>
    </row>
    <row r="53" spans="1:10" ht="36.75" customHeight="1" x14ac:dyDescent="0.2">
      <c r="A53" s="125"/>
      <c r="B53" s="130" t="s">
        <v>70</v>
      </c>
      <c r="C53" s="195" t="s">
        <v>71</v>
      </c>
      <c r="D53" s="196"/>
      <c r="E53" s="196"/>
      <c r="F53" s="137" t="s">
        <v>26</v>
      </c>
      <c r="G53" s="138"/>
      <c r="H53" s="138"/>
      <c r="I53" s="138">
        <f>'01 2437_01 Pol'!G17</f>
        <v>0</v>
      </c>
      <c r="J53" s="134" t="str">
        <f>IF(I73=0,"",I53/I73*100)</f>
        <v/>
      </c>
    </row>
    <row r="54" spans="1:10" ht="36.75" customHeight="1" x14ac:dyDescent="0.2">
      <c r="A54" s="125"/>
      <c r="B54" s="130" t="s">
        <v>72</v>
      </c>
      <c r="C54" s="195" t="s">
        <v>73</v>
      </c>
      <c r="D54" s="196"/>
      <c r="E54" s="196"/>
      <c r="F54" s="137" t="s">
        <v>26</v>
      </c>
      <c r="G54" s="138"/>
      <c r="H54" s="138"/>
      <c r="I54" s="138">
        <f>'01 2437_01 Pol'!G38</f>
        <v>0</v>
      </c>
      <c r="J54" s="134" t="str">
        <f>IF(I73=0,"",I54/I73*100)</f>
        <v/>
      </c>
    </row>
    <row r="55" spans="1:10" ht="36.75" customHeight="1" x14ac:dyDescent="0.2">
      <c r="A55" s="125"/>
      <c r="B55" s="130" t="s">
        <v>74</v>
      </c>
      <c r="C55" s="195" t="s">
        <v>75</v>
      </c>
      <c r="D55" s="196"/>
      <c r="E55" s="196"/>
      <c r="F55" s="137" t="s">
        <v>26</v>
      </c>
      <c r="G55" s="138"/>
      <c r="H55" s="138"/>
      <c r="I55" s="138">
        <f>'01 2437_01 Pol'!G54</f>
        <v>0</v>
      </c>
      <c r="J55" s="134" t="str">
        <f>IF(I73=0,"",I55/I73*100)</f>
        <v/>
      </c>
    </row>
    <row r="56" spans="1:10" ht="36.75" customHeight="1" x14ac:dyDescent="0.2">
      <c r="A56" s="125"/>
      <c r="B56" s="130" t="s">
        <v>76</v>
      </c>
      <c r="C56" s="195" t="s">
        <v>77</v>
      </c>
      <c r="D56" s="196"/>
      <c r="E56" s="196"/>
      <c r="F56" s="137" t="s">
        <v>26</v>
      </c>
      <c r="G56" s="138"/>
      <c r="H56" s="138"/>
      <c r="I56" s="138">
        <f>'01 2437_01 Pol'!G60</f>
        <v>0</v>
      </c>
      <c r="J56" s="134" t="str">
        <f>IF(I73=0,"",I56/I73*100)</f>
        <v/>
      </c>
    </row>
    <row r="57" spans="1:10" ht="36.75" customHeight="1" x14ac:dyDescent="0.2">
      <c r="A57" s="125"/>
      <c r="B57" s="130" t="s">
        <v>78</v>
      </c>
      <c r="C57" s="195" t="s">
        <v>79</v>
      </c>
      <c r="D57" s="196"/>
      <c r="E57" s="196"/>
      <c r="F57" s="137" t="s">
        <v>26</v>
      </c>
      <c r="G57" s="138"/>
      <c r="H57" s="138"/>
      <c r="I57" s="138">
        <f>'01 2437_01 Pol'!G63</f>
        <v>0</v>
      </c>
      <c r="J57" s="134" t="str">
        <f>IF(I73=0,"",I57/I73*100)</f>
        <v/>
      </c>
    </row>
    <row r="58" spans="1:10" ht="36.75" customHeight="1" x14ac:dyDescent="0.2">
      <c r="A58" s="125"/>
      <c r="B58" s="130" t="s">
        <v>80</v>
      </c>
      <c r="C58" s="195" t="s">
        <v>81</v>
      </c>
      <c r="D58" s="196"/>
      <c r="E58" s="196"/>
      <c r="F58" s="137" t="s">
        <v>26</v>
      </c>
      <c r="G58" s="138"/>
      <c r="H58" s="138"/>
      <c r="I58" s="138">
        <f>'01 2437_01 Pol'!G66</f>
        <v>0</v>
      </c>
      <c r="J58" s="134" t="str">
        <f>IF(I73=0,"",I58/I73*100)</f>
        <v/>
      </c>
    </row>
    <row r="59" spans="1:10" ht="36.75" customHeight="1" x14ac:dyDescent="0.2">
      <c r="A59" s="125"/>
      <c r="B59" s="130" t="s">
        <v>82</v>
      </c>
      <c r="C59" s="195" t="s">
        <v>83</v>
      </c>
      <c r="D59" s="196"/>
      <c r="E59" s="196"/>
      <c r="F59" s="137" t="s">
        <v>26</v>
      </c>
      <c r="G59" s="138"/>
      <c r="H59" s="138"/>
      <c r="I59" s="138">
        <f>'01 2437_01 Pol'!G120</f>
        <v>0</v>
      </c>
      <c r="J59" s="134" t="str">
        <f>IF(I73=0,"",I59/I73*100)</f>
        <v/>
      </c>
    </row>
    <row r="60" spans="1:10" ht="36.75" customHeight="1" x14ac:dyDescent="0.2">
      <c r="A60" s="125"/>
      <c r="B60" s="130" t="s">
        <v>84</v>
      </c>
      <c r="C60" s="195" t="s">
        <v>85</v>
      </c>
      <c r="D60" s="196"/>
      <c r="E60" s="196"/>
      <c r="F60" s="137" t="s">
        <v>27</v>
      </c>
      <c r="G60" s="138"/>
      <c r="H60" s="138"/>
      <c r="I60" s="138">
        <f>'01 2437_01 Pol'!G122</f>
        <v>0</v>
      </c>
      <c r="J60" s="134" t="str">
        <f>IF(I73=0,"",I60/I73*100)</f>
        <v/>
      </c>
    </row>
    <row r="61" spans="1:10" ht="36.75" customHeight="1" x14ac:dyDescent="0.2">
      <c r="A61" s="125"/>
      <c r="B61" s="130" t="s">
        <v>86</v>
      </c>
      <c r="C61" s="195" t="s">
        <v>87</v>
      </c>
      <c r="D61" s="196"/>
      <c r="E61" s="196"/>
      <c r="F61" s="137" t="s">
        <v>27</v>
      </c>
      <c r="G61" s="138"/>
      <c r="H61" s="138"/>
      <c r="I61" s="138">
        <f>'01 2437_01 Pol'!G143</f>
        <v>0</v>
      </c>
      <c r="J61" s="134" t="str">
        <f>IF(I73=0,"",I61/I73*100)</f>
        <v/>
      </c>
    </row>
    <row r="62" spans="1:10" ht="36.75" customHeight="1" x14ac:dyDescent="0.2">
      <c r="A62" s="125"/>
      <c r="B62" s="130" t="s">
        <v>88</v>
      </c>
      <c r="C62" s="195" t="s">
        <v>89</v>
      </c>
      <c r="D62" s="196"/>
      <c r="E62" s="196"/>
      <c r="F62" s="137" t="s">
        <v>27</v>
      </c>
      <c r="G62" s="138"/>
      <c r="H62" s="138"/>
      <c r="I62" s="138">
        <f>'01 2437_01 Pol'!G182</f>
        <v>0</v>
      </c>
      <c r="J62" s="134" t="str">
        <f>IF(I73=0,"",I62/I73*100)</f>
        <v/>
      </c>
    </row>
    <row r="63" spans="1:10" ht="36.75" customHeight="1" x14ac:dyDescent="0.2">
      <c r="A63" s="125"/>
      <c r="B63" s="130" t="s">
        <v>90</v>
      </c>
      <c r="C63" s="195" t="s">
        <v>91</v>
      </c>
      <c r="D63" s="196"/>
      <c r="E63" s="196"/>
      <c r="F63" s="137" t="s">
        <v>27</v>
      </c>
      <c r="G63" s="138"/>
      <c r="H63" s="138"/>
      <c r="I63" s="138">
        <f>'01 2437_01 Pol'!G253</f>
        <v>0</v>
      </c>
      <c r="J63" s="134" t="str">
        <f>IF(I73=0,"",I63/I73*100)</f>
        <v/>
      </c>
    </row>
    <row r="64" spans="1:10" ht="36.75" customHeight="1" x14ac:dyDescent="0.2">
      <c r="A64" s="125"/>
      <c r="B64" s="130" t="s">
        <v>92</v>
      </c>
      <c r="C64" s="195" t="s">
        <v>93</v>
      </c>
      <c r="D64" s="196"/>
      <c r="E64" s="196"/>
      <c r="F64" s="137" t="s">
        <v>27</v>
      </c>
      <c r="G64" s="138"/>
      <c r="H64" s="138"/>
      <c r="I64" s="138">
        <f>'01 2437_01 Pol'!G262</f>
        <v>0</v>
      </c>
      <c r="J64" s="134" t="str">
        <f>IF(I73=0,"",I64/I73*100)</f>
        <v/>
      </c>
    </row>
    <row r="65" spans="1:10" ht="36.75" customHeight="1" x14ac:dyDescent="0.2">
      <c r="A65" s="125"/>
      <c r="B65" s="130" t="s">
        <v>94</v>
      </c>
      <c r="C65" s="195" t="s">
        <v>95</v>
      </c>
      <c r="D65" s="196"/>
      <c r="E65" s="196"/>
      <c r="F65" s="137" t="s">
        <v>27</v>
      </c>
      <c r="G65" s="138"/>
      <c r="H65" s="138"/>
      <c r="I65" s="138">
        <f>'01 2437_01 Pol'!G302</f>
        <v>0</v>
      </c>
      <c r="J65" s="134" t="str">
        <f>IF(I73=0,"",I65/I73*100)</f>
        <v/>
      </c>
    </row>
    <row r="66" spans="1:10" ht="36.75" customHeight="1" x14ac:dyDescent="0.2">
      <c r="A66" s="125"/>
      <c r="B66" s="130" t="s">
        <v>96</v>
      </c>
      <c r="C66" s="195" t="s">
        <v>97</v>
      </c>
      <c r="D66" s="196"/>
      <c r="E66" s="196"/>
      <c r="F66" s="137" t="s">
        <v>27</v>
      </c>
      <c r="G66" s="138"/>
      <c r="H66" s="138"/>
      <c r="I66" s="138">
        <f>'01 2437_01 Pol'!G325</f>
        <v>0</v>
      </c>
      <c r="J66" s="134" t="str">
        <f>IF(I73=0,"",I66/I73*100)</f>
        <v/>
      </c>
    </row>
    <row r="67" spans="1:10" ht="36.75" customHeight="1" x14ac:dyDescent="0.2">
      <c r="A67" s="125"/>
      <c r="B67" s="130" t="s">
        <v>98</v>
      </c>
      <c r="C67" s="195" t="s">
        <v>99</v>
      </c>
      <c r="D67" s="196"/>
      <c r="E67" s="196"/>
      <c r="F67" s="137" t="s">
        <v>27</v>
      </c>
      <c r="G67" s="138"/>
      <c r="H67" s="138"/>
      <c r="I67" s="138">
        <f>'01 2437_01 Pol'!G335</f>
        <v>0</v>
      </c>
      <c r="J67" s="134" t="str">
        <f>IF(I73=0,"",I67/I73*100)</f>
        <v/>
      </c>
    </row>
    <row r="68" spans="1:10" ht="36.75" customHeight="1" x14ac:dyDescent="0.2">
      <c r="A68" s="125"/>
      <c r="B68" s="130" t="s">
        <v>100</v>
      </c>
      <c r="C68" s="195" t="s">
        <v>101</v>
      </c>
      <c r="D68" s="196"/>
      <c r="E68" s="196"/>
      <c r="F68" s="137" t="s">
        <v>28</v>
      </c>
      <c r="G68" s="138"/>
      <c r="H68" s="138"/>
      <c r="I68" s="138">
        <f>'01 2437_01 Pol'!G362</f>
        <v>0</v>
      </c>
      <c r="J68" s="134" t="str">
        <f>IF(I73=0,"",I68/I73*100)</f>
        <v/>
      </c>
    </row>
    <row r="69" spans="1:10" ht="36.75" customHeight="1" x14ac:dyDescent="0.2">
      <c r="A69" s="125"/>
      <c r="B69" s="130" t="s">
        <v>102</v>
      </c>
      <c r="C69" s="195" t="s">
        <v>103</v>
      </c>
      <c r="D69" s="196"/>
      <c r="E69" s="196"/>
      <c r="F69" s="137" t="s">
        <v>28</v>
      </c>
      <c r="G69" s="138"/>
      <c r="H69" s="138"/>
      <c r="I69" s="138">
        <f>'01 2437_01 Pol'!G379</f>
        <v>0</v>
      </c>
      <c r="J69" s="134" t="str">
        <f>IF(I73=0,"",I69/I73*100)</f>
        <v/>
      </c>
    </row>
    <row r="70" spans="1:10" ht="36.75" customHeight="1" x14ac:dyDescent="0.2">
      <c r="A70" s="125"/>
      <c r="B70" s="130" t="s">
        <v>104</v>
      </c>
      <c r="C70" s="195" t="s">
        <v>105</v>
      </c>
      <c r="D70" s="196"/>
      <c r="E70" s="196"/>
      <c r="F70" s="137" t="s">
        <v>106</v>
      </c>
      <c r="G70" s="138"/>
      <c r="H70" s="138"/>
      <c r="I70" s="138">
        <f>'01 2437_01 Pol'!G382</f>
        <v>0</v>
      </c>
      <c r="J70" s="134" t="str">
        <f>IF(I73=0,"",I70/I73*100)</f>
        <v/>
      </c>
    </row>
    <row r="71" spans="1:10" ht="36.75" customHeight="1" x14ac:dyDescent="0.2">
      <c r="A71" s="125"/>
      <c r="B71" s="130" t="s">
        <v>107</v>
      </c>
      <c r="C71" s="195" t="s">
        <v>29</v>
      </c>
      <c r="D71" s="196"/>
      <c r="E71" s="196"/>
      <c r="F71" s="137" t="s">
        <v>107</v>
      </c>
      <c r="G71" s="138"/>
      <c r="H71" s="138"/>
      <c r="I71" s="138">
        <f>'01 2437_01 Pol'!G388</f>
        <v>0</v>
      </c>
      <c r="J71" s="134" t="str">
        <f>IF(I73=0,"",I71/I73*100)</f>
        <v/>
      </c>
    </row>
    <row r="72" spans="1:10" ht="36.75" customHeight="1" x14ac:dyDescent="0.2">
      <c r="A72" s="125"/>
      <c r="B72" s="130" t="s">
        <v>108</v>
      </c>
      <c r="C72" s="195" t="s">
        <v>30</v>
      </c>
      <c r="D72" s="196"/>
      <c r="E72" s="196"/>
      <c r="F72" s="137" t="s">
        <v>108</v>
      </c>
      <c r="G72" s="138"/>
      <c r="H72" s="138"/>
      <c r="I72" s="138">
        <f>'01 2437_01 Pol'!G390</f>
        <v>0</v>
      </c>
      <c r="J72" s="134" t="str">
        <f>IF(I73=0,"",I72/I73*100)</f>
        <v/>
      </c>
    </row>
    <row r="73" spans="1:10" ht="25.5" customHeight="1" x14ac:dyDescent="0.2">
      <c r="A73" s="126"/>
      <c r="B73" s="131" t="s">
        <v>1</v>
      </c>
      <c r="C73" s="132"/>
      <c r="D73" s="133"/>
      <c r="E73" s="133"/>
      <c r="F73" s="139"/>
      <c r="G73" s="140"/>
      <c r="H73" s="140"/>
      <c r="I73" s="140">
        <f>SUM(I52:I72)</f>
        <v>0</v>
      </c>
      <c r="J73" s="135">
        <f>SUM(J52:J72)</f>
        <v>0</v>
      </c>
    </row>
    <row r="74" spans="1:10" x14ac:dyDescent="0.2">
      <c r="F74" s="89"/>
      <c r="G74" s="89"/>
      <c r="H74" s="89"/>
      <c r="I74" s="89"/>
      <c r="J74" s="136"/>
    </row>
    <row r="75" spans="1:10" x14ac:dyDescent="0.2">
      <c r="F75" s="89"/>
      <c r="G75" s="89"/>
      <c r="H75" s="89"/>
      <c r="I75" s="89"/>
      <c r="J75" s="136"/>
    </row>
    <row r="76" spans="1:10" x14ac:dyDescent="0.2">
      <c r="F76" s="89"/>
      <c r="G76" s="89"/>
      <c r="H76" s="89"/>
      <c r="I76" s="89"/>
      <c r="J76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7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50" t="s">
        <v>8</v>
      </c>
      <c r="B2" s="49"/>
      <c r="C2" s="249"/>
      <c r="D2" s="249"/>
      <c r="E2" s="249"/>
      <c r="F2" s="249"/>
      <c r="G2" s="250"/>
    </row>
    <row r="3" spans="1:7" ht="24.95" customHeight="1" x14ac:dyDescent="0.2">
      <c r="A3" s="50" t="s">
        <v>9</v>
      </c>
      <c r="B3" s="49"/>
      <c r="C3" s="249"/>
      <c r="D3" s="249"/>
      <c r="E3" s="249"/>
      <c r="F3" s="249"/>
      <c r="G3" s="250"/>
    </row>
    <row r="4" spans="1:7" ht="24.95" customHeight="1" x14ac:dyDescent="0.2">
      <c r="A4" s="50" t="s">
        <v>10</v>
      </c>
      <c r="B4" s="49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F7E43-AA1C-474D-BB27-AFD6F4CF7AA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109</v>
      </c>
    </row>
    <row r="2" spans="1:60" ht="24.95" customHeight="1" x14ac:dyDescent="0.2">
      <c r="A2" s="50" t="s">
        <v>8</v>
      </c>
      <c r="B2" s="49" t="s">
        <v>49</v>
      </c>
      <c r="C2" s="252" t="s">
        <v>50</v>
      </c>
      <c r="D2" s="253"/>
      <c r="E2" s="253"/>
      <c r="F2" s="253"/>
      <c r="G2" s="254"/>
      <c r="AG2" t="s">
        <v>110</v>
      </c>
    </row>
    <row r="3" spans="1:60" ht="24.95" customHeight="1" x14ac:dyDescent="0.2">
      <c r="A3" s="50" t="s">
        <v>9</v>
      </c>
      <c r="B3" s="49" t="s">
        <v>45</v>
      </c>
      <c r="C3" s="252" t="s">
        <v>44</v>
      </c>
      <c r="D3" s="253"/>
      <c r="E3" s="253"/>
      <c r="F3" s="253"/>
      <c r="G3" s="254"/>
      <c r="AC3" s="123" t="s">
        <v>110</v>
      </c>
      <c r="AG3" t="s">
        <v>111</v>
      </c>
    </row>
    <row r="4" spans="1:60" ht="24.95" customHeight="1" x14ac:dyDescent="0.2">
      <c r="A4" s="142" t="s">
        <v>10</v>
      </c>
      <c r="B4" s="143" t="s">
        <v>43</v>
      </c>
      <c r="C4" s="255" t="s">
        <v>44</v>
      </c>
      <c r="D4" s="256"/>
      <c r="E4" s="256"/>
      <c r="F4" s="256"/>
      <c r="G4" s="257"/>
      <c r="AG4" t="s">
        <v>112</v>
      </c>
    </row>
    <row r="5" spans="1:60" x14ac:dyDescent="0.2">
      <c r="D5" s="10"/>
    </row>
    <row r="6" spans="1:60" ht="38.25" x14ac:dyDescent="0.2">
      <c r="A6" s="145" t="s">
        <v>113</v>
      </c>
      <c r="B6" s="147" t="s">
        <v>114</v>
      </c>
      <c r="C6" s="147" t="s">
        <v>115</v>
      </c>
      <c r="D6" s="146" t="s">
        <v>116</v>
      </c>
      <c r="E6" s="145" t="s">
        <v>117</v>
      </c>
      <c r="F6" s="144" t="s">
        <v>118</v>
      </c>
      <c r="G6" s="145" t="s">
        <v>31</v>
      </c>
      <c r="H6" s="148" t="s">
        <v>32</v>
      </c>
      <c r="I6" s="148" t="s">
        <v>119</v>
      </c>
      <c r="J6" s="148" t="s">
        <v>33</v>
      </c>
      <c r="K6" s="148" t="s">
        <v>120</v>
      </c>
      <c r="L6" s="148" t="s">
        <v>121</v>
      </c>
      <c r="M6" s="148" t="s">
        <v>122</v>
      </c>
      <c r="N6" s="148" t="s">
        <v>123</v>
      </c>
      <c r="O6" s="148" t="s">
        <v>124</v>
      </c>
      <c r="P6" s="148" t="s">
        <v>125</v>
      </c>
      <c r="Q6" s="148" t="s">
        <v>126</v>
      </c>
      <c r="R6" s="148" t="s">
        <v>127</v>
      </c>
      <c r="S6" s="148" t="s">
        <v>128</v>
      </c>
      <c r="T6" s="148" t="s">
        <v>129</v>
      </c>
      <c r="U6" s="148" t="s">
        <v>130</v>
      </c>
      <c r="V6" s="148" t="s">
        <v>131</v>
      </c>
      <c r="W6" s="148" t="s">
        <v>132</v>
      </c>
      <c r="X6" s="148" t="s">
        <v>133</v>
      </c>
      <c r="Y6" s="148" t="s">
        <v>134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6" t="s">
        <v>135</v>
      </c>
      <c r="B8" s="167" t="s">
        <v>68</v>
      </c>
      <c r="C8" s="186" t="s">
        <v>69</v>
      </c>
      <c r="D8" s="168"/>
      <c r="E8" s="169"/>
      <c r="F8" s="170"/>
      <c r="G8" s="171">
        <f>SUMIF(AG9:AG16,"&lt;&gt;NOR",G9:G16)</f>
        <v>0</v>
      </c>
      <c r="H8" s="165"/>
      <c r="I8" s="165">
        <f>SUM(I9:I16)</f>
        <v>0</v>
      </c>
      <c r="J8" s="165"/>
      <c r="K8" s="165">
        <f>SUM(K9:K16)</f>
        <v>0</v>
      </c>
      <c r="L8" s="165"/>
      <c r="M8" s="165">
        <f>SUM(M9:M16)</f>
        <v>0</v>
      </c>
      <c r="N8" s="164"/>
      <c r="O8" s="164">
        <f>SUM(O9:O16)</f>
        <v>0.75000000000000011</v>
      </c>
      <c r="P8" s="164"/>
      <c r="Q8" s="164">
        <f>SUM(Q9:Q16)</f>
        <v>0</v>
      </c>
      <c r="R8" s="165"/>
      <c r="S8" s="165"/>
      <c r="T8" s="165"/>
      <c r="U8" s="165"/>
      <c r="V8" s="165">
        <f>SUM(V9:V16)</f>
        <v>4.3999999999999995</v>
      </c>
      <c r="W8" s="165"/>
      <c r="X8" s="165"/>
      <c r="Y8" s="165"/>
      <c r="AG8" t="s">
        <v>136</v>
      </c>
    </row>
    <row r="9" spans="1:60" outlineLevel="1" x14ac:dyDescent="0.2">
      <c r="A9" s="173">
        <v>1</v>
      </c>
      <c r="B9" s="174" t="s">
        <v>137</v>
      </c>
      <c r="C9" s="187" t="s">
        <v>138</v>
      </c>
      <c r="D9" s="175" t="s">
        <v>139</v>
      </c>
      <c r="E9" s="176">
        <v>1</v>
      </c>
      <c r="F9" s="177"/>
      <c r="G9" s="178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59">
        <v>1.7260000000000001E-2</v>
      </c>
      <c r="O9" s="159">
        <f>ROUND(E9*N9,2)</f>
        <v>0.02</v>
      </c>
      <c r="P9" s="159">
        <v>0</v>
      </c>
      <c r="Q9" s="159">
        <f>ROUND(E9*P9,2)</f>
        <v>0</v>
      </c>
      <c r="R9" s="160"/>
      <c r="S9" s="160" t="s">
        <v>140</v>
      </c>
      <c r="T9" s="160" t="s">
        <v>140</v>
      </c>
      <c r="U9" s="160">
        <v>0.23250000000000001</v>
      </c>
      <c r="V9" s="160">
        <f>ROUND(E9*U9,2)</f>
        <v>0.23</v>
      </c>
      <c r="W9" s="160"/>
      <c r="X9" s="160" t="s">
        <v>141</v>
      </c>
      <c r="Y9" s="160" t="s">
        <v>142</v>
      </c>
      <c r="Z9" s="149"/>
      <c r="AA9" s="149"/>
      <c r="AB9" s="149"/>
      <c r="AC9" s="149"/>
      <c r="AD9" s="149"/>
      <c r="AE9" s="149"/>
      <c r="AF9" s="149"/>
      <c r="AG9" s="149" t="s">
        <v>143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188" t="s">
        <v>144</v>
      </c>
      <c r="D10" s="162"/>
      <c r="E10" s="163">
        <v>1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49"/>
      <c r="AA10" s="149"/>
      <c r="AB10" s="149"/>
      <c r="AC10" s="149"/>
      <c r="AD10" s="149"/>
      <c r="AE10" s="149"/>
      <c r="AF10" s="149"/>
      <c r="AG10" s="149" t="s">
        <v>145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3">
        <v>2</v>
      </c>
      <c r="B11" s="174" t="s">
        <v>146</v>
      </c>
      <c r="C11" s="187" t="s">
        <v>147</v>
      </c>
      <c r="D11" s="175" t="s">
        <v>139</v>
      </c>
      <c r="E11" s="176">
        <v>1</v>
      </c>
      <c r="F11" s="177"/>
      <c r="G11" s="178">
        <f>ROUND(E11*F11,2)</f>
        <v>0</v>
      </c>
      <c r="H11" s="161"/>
      <c r="I11" s="160">
        <f>ROUND(E11*H11,2)</f>
        <v>0</v>
      </c>
      <c r="J11" s="161"/>
      <c r="K11" s="160">
        <f>ROUND(E11*J11,2)</f>
        <v>0</v>
      </c>
      <c r="L11" s="160">
        <v>21</v>
      </c>
      <c r="M11" s="160">
        <f>G11*(1+L11/100)</f>
        <v>0</v>
      </c>
      <c r="N11" s="159">
        <v>2.2880000000000001E-2</v>
      </c>
      <c r="O11" s="159">
        <f>ROUND(E11*N11,2)</f>
        <v>0.02</v>
      </c>
      <c r="P11" s="159">
        <v>0</v>
      </c>
      <c r="Q11" s="159">
        <f>ROUND(E11*P11,2)</f>
        <v>0</v>
      </c>
      <c r="R11" s="160"/>
      <c r="S11" s="160" t="s">
        <v>140</v>
      </c>
      <c r="T11" s="160" t="s">
        <v>140</v>
      </c>
      <c r="U11" s="160">
        <v>0.3175</v>
      </c>
      <c r="V11" s="160">
        <f>ROUND(E11*U11,2)</f>
        <v>0.32</v>
      </c>
      <c r="W11" s="160"/>
      <c r="X11" s="160" t="s">
        <v>141</v>
      </c>
      <c r="Y11" s="160" t="s">
        <v>142</v>
      </c>
      <c r="Z11" s="149"/>
      <c r="AA11" s="149"/>
      <c r="AB11" s="149"/>
      <c r="AC11" s="149"/>
      <c r="AD11" s="149"/>
      <c r="AE11" s="149"/>
      <c r="AF11" s="149"/>
      <c r="AG11" s="149" t="s">
        <v>143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2" x14ac:dyDescent="0.2">
      <c r="A12" s="156"/>
      <c r="B12" s="157"/>
      <c r="C12" s="188" t="s">
        <v>144</v>
      </c>
      <c r="D12" s="162"/>
      <c r="E12" s="163">
        <v>1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49"/>
      <c r="AA12" s="149"/>
      <c r="AB12" s="149"/>
      <c r="AC12" s="149"/>
      <c r="AD12" s="149"/>
      <c r="AE12" s="149"/>
      <c r="AF12" s="149"/>
      <c r="AG12" s="149" t="s">
        <v>145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3">
        <v>3</v>
      </c>
      <c r="B13" s="174" t="s">
        <v>148</v>
      </c>
      <c r="C13" s="187" t="s">
        <v>149</v>
      </c>
      <c r="D13" s="175" t="s">
        <v>150</v>
      </c>
      <c r="E13" s="176">
        <v>5.53</v>
      </c>
      <c r="F13" s="177"/>
      <c r="G13" s="178">
        <f>ROUND(E13*F13,2)</f>
        <v>0</v>
      </c>
      <c r="H13" s="161"/>
      <c r="I13" s="160">
        <f>ROUND(E13*H13,2)</f>
        <v>0</v>
      </c>
      <c r="J13" s="161"/>
      <c r="K13" s="160">
        <f>ROUND(E13*J13,2)</f>
        <v>0</v>
      </c>
      <c r="L13" s="160">
        <v>21</v>
      </c>
      <c r="M13" s="160">
        <f>G13*(1+L13/100)</f>
        <v>0</v>
      </c>
      <c r="N13" s="159">
        <v>0.10202</v>
      </c>
      <c r="O13" s="159">
        <f>ROUND(E13*N13,2)</f>
        <v>0.56000000000000005</v>
      </c>
      <c r="P13" s="159">
        <v>0</v>
      </c>
      <c r="Q13" s="159">
        <f>ROUND(E13*P13,2)</f>
        <v>0</v>
      </c>
      <c r="R13" s="160"/>
      <c r="S13" s="160" t="s">
        <v>140</v>
      </c>
      <c r="T13" s="160" t="s">
        <v>140</v>
      </c>
      <c r="U13" s="160">
        <v>0.52090000000000003</v>
      </c>
      <c r="V13" s="160">
        <f>ROUND(E13*U13,2)</f>
        <v>2.88</v>
      </c>
      <c r="W13" s="160"/>
      <c r="X13" s="160" t="s">
        <v>141</v>
      </c>
      <c r="Y13" s="160" t="s">
        <v>142</v>
      </c>
      <c r="Z13" s="149"/>
      <c r="AA13" s="149"/>
      <c r="AB13" s="149"/>
      <c r="AC13" s="149"/>
      <c r="AD13" s="149"/>
      <c r="AE13" s="149"/>
      <c r="AF13" s="149"/>
      <c r="AG13" s="149" t="s">
        <v>143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 x14ac:dyDescent="0.2">
      <c r="A14" s="156"/>
      <c r="B14" s="157"/>
      <c r="C14" s="188" t="s">
        <v>151</v>
      </c>
      <c r="D14" s="162"/>
      <c r="E14" s="163">
        <v>5.53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49"/>
      <c r="AA14" s="149"/>
      <c r="AB14" s="149"/>
      <c r="AC14" s="149"/>
      <c r="AD14" s="149"/>
      <c r="AE14" s="149"/>
      <c r="AF14" s="149"/>
      <c r="AG14" s="149" t="s">
        <v>145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73">
        <v>4</v>
      </c>
      <c r="B15" s="174" t="s">
        <v>152</v>
      </c>
      <c r="C15" s="187" t="s">
        <v>153</v>
      </c>
      <c r="D15" s="175" t="s">
        <v>150</v>
      </c>
      <c r="E15" s="176">
        <v>0.6</v>
      </c>
      <c r="F15" s="177"/>
      <c r="G15" s="178">
        <f>ROUND(E15*F15,2)</f>
        <v>0</v>
      </c>
      <c r="H15" s="161"/>
      <c r="I15" s="160">
        <f>ROUND(E15*H15,2)</f>
        <v>0</v>
      </c>
      <c r="J15" s="161"/>
      <c r="K15" s="160">
        <f>ROUND(E15*J15,2)</f>
        <v>0</v>
      </c>
      <c r="L15" s="160">
        <v>21</v>
      </c>
      <c r="M15" s="160">
        <f>G15*(1+L15/100)</f>
        <v>0</v>
      </c>
      <c r="N15" s="159">
        <v>0.25713999999999998</v>
      </c>
      <c r="O15" s="159">
        <f>ROUND(E15*N15,2)</f>
        <v>0.15</v>
      </c>
      <c r="P15" s="159">
        <v>0</v>
      </c>
      <c r="Q15" s="159">
        <f>ROUND(E15*P15,2)</f>
        <v>0</v>
      </c>
      <c r="R15" s="160"/>
      <c r="S15" s="160" t="s">
        <v>140</v>
      </c>
      <c r="T15" s="160" t="s">
        <v>140</v>
      </c>
      <c r="U15" s="160">
        <v>1.621</v>
      </c>
      <c r="V15" s="160">
        <f>ROUND(E15*U15,2)</f>
        <v>0.97</v>
      </c>
      <c r="W15" s="160"/>
      <c r="X15" s="160" t="s">
        <v>141</v>
      </c>
      <c r="Y15" s="160" t="s">
        <v>142</v>
      </c>
      <c r="Z15" s="149"/>
      <c r="AA15" s="149"/>
      <c r="AB15" s="149"/>
      <c r="AC15" s="149"/>
      <c r="AD15" s="149"/>
      <c r="AE15" s="149"/>
      <c r="AF15" s="149"/>
      <c r="AG15" s="149" t="s">
        <v>143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 x14ac:dyDescent="0.2">
      <c r="A16" s="156"/>
      <c r="B16" s="157"/>
      <c r="C16" s="188" t="s">
        <v>154</v>
      </c>
      <c r="D16" s="162"/>
      <c r="E16" s="163">
        <v>0.6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49"/>
      <c r="AA16" s="149"/>
      <c r="AB16" s="149"/>
      <c r="AC16" s="149"/>
      <c r="AD16" s="149"/>
      <c r="AE16" s="149"/>
      <c r="AF16" s="149"/>
      <c r="AG16" s="149" t="s">
        <v>145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x14ac:dyDescent="0.2">
      <c r="A17" s="166" t="s">
        <v>135</v>
      </c>
      <c r="B17" s="167" t="s">
        <v>70</v>
      </c>
      <c r="C17" s="186" t="s">
        <v>71</v>
      </c>
      <c r="D17" s="168"/>
      <c r="E17" s="169"/>
      <c r="F17" s="170"/>
      <c r="G17" s="171">
        <f>SUMIF(AG18:AG37,"&lt;&gt;NOR",G18:G37)</f>
        <v>0</v>
      </c>
      <c r="H17" s="165"/>
      <c r="I17" s="165">
        <f>SUM(I18:I37)</f>
        <v>0</v>
      </c>
      <c r="J17" s="165"/>
      <c r="K17" s="165">
        <f>SUM(K18:K37)</f>
        <v>0</v>
      </c>
      <c r="L17" s="165"/>
      <c r="M17" s="165">
        <f>SUM(M18:M37)</f>
        <v>0</v>
      </c>
      <c r="N17" s="164"/>
      <c r="O17" s="164">
        <f>SUM(O18:O37)</f>
        <v>0.15</v>
      </c>
      <c r="P17" s="164"/>
      <c r="Q17" s="164">
        <f>SUM(Q18:Q37)</f>
        <v>0</v>
      </c>
      <c r="R17" s="165"/>
      <c r="S17" s="165"/>
      <c r="T17" s="165"/>
      <c r="U17" s="165"/>
      <c r="V17" s="165">
        <f>SUM(V18:V37)</f>
        <v>34.200000000000003</v>
      </c>
      <c r="W17" s="165"/>
      <c r="X17" s="165"/>
      <c r="Y17" s="165"/>
      <c r="AG17" t="s">
        <v>136</v>
      </c>
    </row>
    <row r="18" spans="1:60" ht="22.5" outlineLevel="1" x14ac:dyDescent="0.2">
      <c r="A18" s="173">
        <v>5</v>
      </c>
      <c r="B18" s="174" t="s">
        <v>155</v>
      </c>
      <c r="C18" s="187" t="s">
        <v>156</v>
      </c>
      <c r="D18" s="175" t="s">
        <v>150</v>
      </c>
      <c r="E18" s="176">
        <v>109.8</v>
      </c>
      <c r="F18" s="177"/>
      <c r="G18" s="178">
        <f>ROUND(E18*F18,2)</f>
        <v>0</v>
      </c>
      <c r="H18" s="161"/>
      <c r="I18" s="160">
        <f>ROUND(E18*H18,2)</f>
        <v>0</v>
      </c>
      <c r="J18" s="161"/>
      <c r="K18" s="160">
        <f>ROUND(E18*J18,2)</f>
        <v>0</v>
      </c>
      <c r="L18" s="160">
        <v>21</v>
      </c>
      <c r="M18" s="160">
        <f>G18*(1+L18/100)</f>
        <v>0</v>
      </c>
      <c r="N18" s="159">
        <v>3.3E-4</v>
      </c>
      <c r="O18" s="159">
        <f>ROUND(E18*N18,2)</f>
        <v>0.04</v>
      </c>
      <c r="P18" s="159">
        <v>0</v>
      </c>
      <c r="Q18" s="159">
        <f>ROUND(E18*P18,2)</f>
        <v>0</v>
      </c>
      <c r="R18" s="160"/>
      <c r="S18" s="160" t="s">
        <v>140</v>
      </c>
      <c r="T18" s="160" t="s">
        <v>140</v>
      </c>
      <c r="U18" s="160">
        <v>8.8999999999999996E-2</v>
      </c>
      <c r="V18" s="160">
        <f>ROUND(E18*U18,2)</f>
        <v>9.77</v>
      </c>
      <c r="W18" s="160"/>
      <c r="X18" s="160" t="s">
        <v>141</v>
      </c>
      <c r="Y18" s="160" t="s">
        <v>142</v>
      </c>
      <c r="Z18" s="149"/>
      <c r="AA18" s="149"/>
      <c r="AB18" s="149"/>
      <c r="AC18" s="149"/>
      <c r="AD18" s="149"/>
      <c r="AE18" s="149"/>
      <c r="AF18" s="149"/>
      <c r="AG18" s="149" t="s">
        <v>143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2" x14ac:dyDescent="0.2">
      <c r="A19" s="156"/>
      <c r="B19" s="157"/>
      <c r="C19" s="188" t="s">
        <v>157</v>
      </c>
      <c r="D19" s="162"/>
      <c r="E19" s="163"/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49"/>
      <c r="AA19" s="149"/>
      <c r="AB19" s="149"/>
      <c r="AC19" s="149"/>
      <c r="AD19" s="149"/>
      <c r="AE19" s="149"/>
      <c r="AF19" s="149"/>
      <c r="AG19" s="149" t="s">
        <v>145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3" x14ac:dyDescent="0.2">
      <c r="A20" s="156"/>
      <c r="B20" s="157"/>
      <c r="C20" s="188" t="s">
        <v>158</v>
      </c>
      <c r="D20" s="162"/>
      <c r="E20" s="163">
        <v>3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49"/>
      <c r="AA20" s="149"/>
      <c r="AB20" s="149"/>
      <c r="AC20" s="149"/>
      <c r="AD20" s="149"/>
      <c r="AE20" s="149"/>
      <c r="AF20" s="149"/>
      <c r="AG20" s="149" t="s">
        <v>145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3" x14ac:dyDescent="0.2">
      <c r="A21" s="156"/>
      <c r="B21" s="157"/>
      <c r="C21" s="188" t="s">
        <v>159</v>
      </c>
      <c r="D21" s="162"/>
      <c r="E21" s="163">
        <v>50.6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49"/>
      <c r="AA21" s="149"/>
      <c r="AB21" s="149"/>
      <c r="AC21" s="149"/>
      <c r="AD21" s="149"/>
      <c r="AE21" s="149"/>
      <c r="AF21" s="149"/>
      <c r="AG21" s="149" t="s">
        <v>145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33.75" outlineLevel="3" x14ac:dyDescent="0.2">
      <c r="A22" s="156"/>
      <c r="B22" s="157"/>
      <c r="C22" s="188" t="s">
        <v>160</v>
      </c>
      <c r="D22" s="162"/>
      <c r="E22" s="163">
        <v>56.2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49"/>
      <c r="AA22" s="149"/>
      <c r="AB22" s="149"/>
      <c r="AC22" s="149"/>
      <c r="AD22" s="149"/>
      <c r="AE22" s="149"/>
      <c r="AF22" s="149"/>
      <c r="AG22" s="149" t="s">
        <v>145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3">
        <v>6</v>
      </c>
      <c r="B23" s="174" t="s">
        <v>161</v>
      </c>
      <c r="C23" s="187" t="s">
        <v>162</v>
      </c>
      <c r="D23" s="175" t="s">
        <v>150</v>
      </c>
      <c r="E23" s="176">
        <v>349.02</v>
      </c>
      <c r="F23" s="177"/>
      <c r="G23" s="178">
        <f>ROUND(E23*F23,2)</f>
        <v>0</v>
      </c>
      <c r="H23" s="161"/>
      <c r="I23" s="160">
        <f>ROUND(E23*H23,2)</f>
        <v>0</v>
      </c>
      <c r="J23" s="161"/>
      <c r="K23" s="160">
        <f>ROUND(E23*J23,2)</f>
        <v>0</v>
      </c>
      <c r="L23" s="160">
        <v>21</v>
      </c>
      <c r="M23" s="160">
        <f>G23*(1+L23/100)</f>
        <v>0</v>
      </c>
      <c r="N23" s="159">
        <v>3.2000000000000003E-4</v>
      </c>
      <c r="O23" s="159">
        <f>ROUND(E23*N23,2)</f>
        <v>0.11</v>
      </c>
      <c r="P23" s="159">
        <v>0</v>
      </c>
      <c r="Q23" s="159">
        <f>ROUND(E23*P23,2)</f>
        <v>0</v>
      </c>
      <c r="R23" s="160"/>
      <c r="S23" s="160" t="s">
        <v>140</v>
      </c>
      <c r="T23" s="160" t="s">
        <v>140</v>
      </c>
      <c r="U23" s="160">
        <v>7.0000000000000007E-2</v>
      </c>
      <c r="V23" s="160">
        <f>ROUND(E23*U23,2)</f>
        <v>24.43</v>
      </c>
      <c r="W23" s="160"/>
      <c r="X23" s="160" t="s">
        <v>141</v>
      </c>
      <c r="Y23" s="160" t="s">
        <v>142</v>
      </c>
      <c r="Z23" s="149"/>
      <c r="AA23" s="149"/>
      <c r="AB23" s="149"/>
      <c r="AC23" s="149"/>
      <c r="AD23" s="149"/>
      <c r="AE23" s="149"/>
      <c r="AF23" s="149"/>
      <c r="AG23" s="149" t="s">
        <v>143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2" x14ac:dyDescent="0.2">
      <c r="A24" s="156"/>
      <c r="B24" s="157"/>
      <c r="C24" s="188" t="s">
        <v>163</v>
      </c>
      <c r="D24" s="162"/>
      <c r="E24" s="163">
        <v>15.3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49"/>
      <c r="AA24" s="149"/>
      <c r="AB24" s="149"/>
      <c r="AC24" s="149"/>
      <c r="AD24" s="149"/>
      <c r="AE24" s="149"/>
      <c r="AF24" s="149"/>
      <c r="AG24" s="149" t="s">
        <v>145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3" x14ac:dyDescent="0.2">
      <c r="A25" s="156"/>
      <c r="B25" s="157"/>
      <c r="C25" s="188" t="s">
        <v>164</v>
      </c>
      <c r="D25" s="162"/>
      <c r="E25" s="163">
        <v>26.76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49"/>
      <c r="AA25" s="149"/>
      <c r="AB25" s="149"/>
      <c r="AC25" s="149"/>
      <c r="AD25" s="149"/>
      <c r="AE25" s="149"/>
      <c r="AF25" s="149"/>
      <c r="AG25" s="149" t="s">
        <v>145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3" x14ac:dyDescent="0.2">
      <c r="A26" s="156"/>
      <c r="B26" s="157"/>
      <c r="C26" s="188" t="s">
        <v>165</v>
      </c>
      <c r="D26" s="162"/>
      <c r="E26" s="163">
        <v>16.440000000000001</v>
      </c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49"/>
      <c r="AA26" s="149"/>
      <c r="AB26" s="149"/>
      <c r="AC26" s="149"/>
      <c r="AD26" s="149"/>
      <c r="AE26" s="149"/>
      <c r="AF26" s="149"/>
      <c r="AG26" s="149" t="s">
        <v>145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3" x14ac:dyDescent="0.2">
      <c r="A27" s="156"/>
      <c r="B27" s="157"/>
      <c r="C27" s="188" t="s">
        <v>166</v>
      </c>
      <c r="D27" s="162"/>
      <c r="E27" s="163">
        <v>28.44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49"/>
      <c r="AA27" s="149"/>
      <c r="AB27" s="149"/>
      <c r="AC27" s="149"/>
      <c r="AD27" s="149"/>
      <c r="AE27" s="149"/>
      <c r="AF27" s="149"/>
      <c r="AG27" s="149" t="s">
        <v>145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3" x14ac:dyDescent="0.2">
      <c r="A28" s="156"/>
      <c r="B28" s="157"/>
      <c r="C28" s="188" t="s">
        <v>167</v>
      </c>
      <c r="D28" s="162"/>
      <c r="E28" s="163">
        <v>27.84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49"/>
      <c r="AA28" s="149"/>
      <c r="AB28" s="149"/>
      <c r="AC28" s="149"/>
      <c r="AD28" s="149"/>
      <c r="AE28" s="149"/>
      <c r="AF28" s="149"/>
      <c r="AG28" s="149" t="s">
        <v>145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3" x14ac:dyDescent="0.2">
      <c r="A29" s="156"/>
      <c r="B29" s="157"/>
      <c r="C29" s="188" t="s">
        <v>168</v>
      </c>
      <c r="D29" s="162"/>
      <c r="E29" s="163">
        <v>23.46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49"/>
      <c r="AA29" s="149"/>
      <c r="AB29" s="149"/>
      <c r="AC29" s="149"/>
      <c r="AD29" s="149"/>
      <c r="AE29" s="149"/>
      <c r="AF29" s="149"/>
      <c r="AG29" s="149" t="s">
        <v>145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3" x14ac:dyDescent="0.2">
      <c r="A30" s="156"/>
      <c r="B30" s="157"/>
      <c r="C30" s="188" t="s">
        <v>169</v>
      </c>
      <c r="D30" s="162"/>
      <c r="E30" s="163">
        <v>35.46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49"/>
      <c r="AA30" s="149"/>
      <c r="AB30" s="149"/>
      <c r="AC30" s="149"/>
      <c r="AD30" s="149"/>
      <c r="AE30" s="149"/>
      <c r="AF30" s="149"/>
      <c r="AG30" s="149" t="s">
        <v>145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3" x14ac:dyDescent="0.2">
      <c r="A31" s="156"/>
      <c r="B31" s="157"/>
      <c r="C31" s="188" t="s">
        <v>170</v>
      </c>
      <c r="D31" s="162"/>
      <c r="E31" s="163">
        <v>26.76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49"/>
      <c r="AA31" s="149"/>
      <c r="AB31" s="149"/>
      <c r="AC31" s="149"/>
      <c r="AD31" s="149"/>
      <c r="AE31" s="149"/>
      <c r="AF31" s="149"/>
      <c r="AG31" s="149" t="s">
        <v>145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3" x14ac:dyDescent="0.2">
      <c r="A32" s="156"/>
      <c r="B32" s="157"/>
      <c r="C32" s="188" t="s">
        <v>171</v>
      </c>
      <c r="D32" s="162"/>
      <c r="E32" s="163">
        <v>16.920000000000002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49"/>
      <c r="AA32" s="149"/>
      <c r="AB32" s="149"/>
      <c r="AC32" s="149"/>
      <c r="AD32" s="149"/>
      <c r="AE32" s="149"/>
      <c r="AF32" s="149"/>
      <c r="AG32" s="149" t="s">
        <v>145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3" x14ac:dyDescent="0.2">
      <c r="A33" s="156"/>
      <c r="B33" s="157"/>
      <c r="C33" s="188" t="s">
        <v>165</v>
      </c>
      <c r="D33" s="162"/>
      <c r="E33" s="163">
        <v>16.440000000000001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49"/>
      <c r="AA33" s="149"/>
      <c r="AB33" s="149"/>
      <c r="AC33" s="149"/>
      <c r="AD33" s="149"/>
      <c r="AE33" s="149"/>
      <c r="AF33" s="149"/>
      <c r="AG33" s="149" t="s">
        <v>145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3" x14ac:dyDescent="0.2">
      <c r="A34" s="156"/>
      <c r="B34" s="157"/>
      <c r="C34" s="188" t="s">
        <v>166</v>
      </c>
      <c r="D34" s="162"/>
      <c r="E34" s="163">
        <v>28.44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49"/>
      <c r="AA34" s="149"/>
      <c r="AB34" s="149"/>
      <c r="AC34" s="149"/>
      <c r="AD34" s="149"/>
      <c r="AE34" s="149"/>
      <c r="AF34" s="149"/>
      <c r="AG34" s="149" t="s">
        <v>145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3" x14ac:dyDescent="0.2">
      <c r="A35" s="156"/>
      <c r="B35" s="157"/>
      <c r="C35" s="188" t="s">
        <v>167</v>
      </c>
      <c r="D35" s="162"/>
      <c r="E35" s="163">
        <v>27.84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49"/>
      <c r="AA35" s="149"/>
      <c r="AB35" s="149"/>
      <c r="AC35" s="149"/>
      <c r="AD35" s="149"/>
      <c r="AE35" s="149"/>
      <c r="AF35" s="149"/>
      <c r="AG35" s="149" t="s">
        <v>145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3" x14ac:dyDescent="0.2">
      <c r="A36" s="156"/>
      <c r="B36" s="157"/>
      <c r="C36" s="188" t="s">
        <v>168</v>
      </c>
      <c r="D36" s="162"/>
      <c r="E36" s="163">
        <v>23.46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49"/>
      <c r="AA36" s="149"/>
      <c r="AB36" s="149"/>
      <c r="AC36" s="149"/>
      <c r="AD36" s="149"/>
      <c r="AE36" s="149"/>
      <c r="AF36" s="149"/>
      <c r="AG36" s="149" t="s">
        <v>145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3" x14ac:dyDescent="0.2">
      <c r="A37" s="156"/>
      <c r="B37" s="157"/>
      <c r="C37" s="188" t="s">
        <v>169</v>
      </c>
      <c r="D37" s="162"/>
      <c r="E37" s="163">
        <v>35.46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49"/>
      <c r="AA37" s="149"/>
      <c r="AB37" s="149"/>
      <c r="AC37" s="149"/>
      <c r="AD37" s="149"/>
      <c r="AE37" s="149"/>
      <c r="AF37" s="149"/>
      <c r="AG37" s="149" t="s">
        <v>145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x14ac:dyDescent="0.2">
      <c r="A38" s="166" t="s">
        <v>135</v>
      </c>
      <c r="B38" s="167" t="s">
        <v>72</v>
      </c>
      <c r="C38" s="186" t="s">
        <v>73</v>
      </c>
      <c r="D38" s="168"/>
      <c r="E38" s="169"/>
      <c r="F38" s="170"/>
      <c r="G38" s="171">
        <f>SUMIF(AG39:AG53,"&lt;&gt;NOR",G39:G53)</f>
        <v>0</v>
      </c>
      <c r="H38" s="165"/>
      <c r="I38" s="165">
        <f>SUM(I39:I53)</f>
        <v>0</v>
      </c>
      <c r="J38" s="165"/>
      <c r="K38" s="165">
        <f>SUM(K39:K53)</f>
        <v>0</v>
      </c>
      <c r="L38" s="165"/>
      <c r="M38" s="165">
        <f>SUM(M39:M53)</f>
        <v>0</v>
      </c>
      <c r="N38" s="164"/>
      <c r="O38" s="164">
        <f>SUM(O39:O53)</f>
        <v>5.23</v>
      </c>
      <c r="P38" s="164"/>
      <c r="Q38" s="164">
        <f>SUM(Q39:Q53)</f>
        <v>0</v>
      </c>
      <c r="R38" s="165"/>
      <c r="S38" s="165"/>
      <c r="T38" s="165"/>
      <c r="U38" s="165"/>
      <c r="V38" s="165">
        <f>SUM(V39:V53)</f>
        <v>193.75</v>
      </c>
      <c r="W38" s="165"/>
      <c r="X38" s="165"/>
      <c r="Y38" s="165"/>
      <c r="AG38" t="s">
        <v>136</v>
      </c>
    </row>
    <row r="39" spans="1:60" outlineLevel="1" x14ac:dyDescent="0.2">
      <c r="A39" s="173">
        <v>7</v>
      </c>
      <c r="B39" s="174" t="s">
        <v>172</v>
      </c>
      <c r="C39" s="187" t="s">
        <v>173</v>
      </c>
      <c r="D39" s="175" t="s">
        <v>150</v>
      </c>
      <c r="E39" s="176">
        <v>109.8</v>
      </c>
      <c r="F39" s="177"/>
      <c r="G39" s="178">
        <f>ROUND(E39*F39,2)</f>
        <v>0</v>
      </c>
      <c r="H39" s="161"/>
      <c r="I39" s="160">
        <f>ROUND(E39*H39,2)</f>
        <v>0</v>
      </c>
      <c r="J39" s="161"/>
      <c r="K39" s="160">
        <f>ROUND(E39*J39,2)</f>
        <v>0</v>
      </c>
      <c r="L39" s="160">
        <v>21</v>
      </c>
      <c r="M39" s="160">
        <f>G39*(1+L39/100)</f>
        <v>0</v>
      </c>
      <c r="N39" s="159">
        <v>7.9100000000000004E-3</v>
      </c>
      <c r="O39" s="159">
        <f>ROUND(E39*N39,2)</f>
        <v>0.87</v>
      </c>
      <c r="P39" s="159">
        <v>0</v>
      </c>
      <c r="Q39" s="159">
        <f>ROUND(E39*P39,2)</f>
        <v>0</v>
      </c>
      <c r="R39" s="160"/>
      <c r="S39" s="160" t="s">
        <v>140</v>
      </c>
      <c r="T39" s="160" t="s">
        <v>140</v>
      </c>
      <c r="U39" s="160">
        <v>0.38100000000000001</v>
      </c>
      <c r="V39" s="160">
        <f>ROUND(E39*U39,2)</f>
        <v>41.83</v>
      </c>
      <c r="W39" s="160"/>
      <c r="X39" s="160" t="s">
        <v>141</v>
      </c>
      <c r="Y39" s="160" t="s">
        <v>142</v>
      </c>
      <c r="Z39" s="149"/>
      <c r="AA39" s="149"/>
      <c r="AB39" s="149"/>
      <c r="AC39" s="149"/>
      <c r="AD39" s="149"/>
      <c r="AE39" s="149"/>
      <c r="AF39" s="149"/>
      <c r="AG39" s="149" t="s">
        <v>143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2" x14ac:dyDescent="0.2">
      <c r="A40" s="156"/>
      <c r="B40" s="157"/>
      <c r="C40" s="188" t="s">
        <v>174</v>
      </c>
      <c r="D40" s="162"/>
      <c r="E40" s="163">
        <v>109.8</v>
      </c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49"/>
      <c r="AA40" s="149"/>
      <c r="AB40" s="149"/>
      <c r="AC40" s="149"/>
      <c r="AD40" s="149"/>
      <c r="AE40" s="149"/>
      <c r="AF40" s="149"/>
      <c r="AG40" s="149" t="s">
        <v>145</v>
      </c>
      <c r="AH40" s="149">
        <v>5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3">
        <v>8</v>
      </c>
      <c r="B41" s="174" t="s">
        <v>175</v>
      </c>
      <c r="C41" s="187" t="s">
        <v>176</v>
      </c>
      <c r="D41" s="175" t="s">
        <v>139</v>
      </c>
      <c r="E41" s="176">
        <v>15</v>
      </c>
      <c r="F41" s="177"/>
      <c r="G41" s="178">
        <f>ROUND(E41*F41,2)</f>
        <v>0</v>
      </c>
      <c r="H41" s="161"/>
      <c r="I41" s="160">
        <f>ROUND(E41*H41,2)</f>
        <v>0</v>
      </c>
      <c r="J41" s="161"/>
      <c r="K41" s="160">
        <f>ROUND(E41*J41,2)</f>
        <v>0</v>
      </c>
      <c r="L41" s="160">
        <v>21</v>
      </c>
      <c r="M41" s="160">
        <f>G41*(1+L41/100)</f>
        <v>0</v>
      </c>
      <c r="N41" s="159">
        <v>4.3049999999999998E-2</v>
      </c>
      <c r="O41" s="159">
        <f>ROUND(E41*N41,2)</f>
        <v>0.65</v>
      </c>
      <c r="P41" s="159">
        <v>0</v>
      </c>
      <c r="Q41" s="159">
        <f>ROUND(E41*P41,2)</f>
        <v>0</v>
      </c>
      <c r="R41" s="160"/>
      <c r="S41" s="160" t="s">
        <v>140</v>
      </c>
      <c r="T41" s="160" t="s">
        <v>140</v>
      </c>
      <c r="U41" s="160">
        <v>0.87802999999999998</v>
      </c>
      <c r="V41" s="160">
        <f>ROUND(E41*U41,2)</f>
        <v>13.17</v>
      </c>
      <c r="W41" s="160"/>
      <c r="X41" s="160" t="s">
        <v>141</v>
      </c>
      <c r="Y41" s="160" t="s">
        <v>142</v>
      </c>
      <c r="Z41" s="149"/>
      <c r="AA41" s="149"/>
      <c r="AB41" s="149"/>
      <c r="AC41" s="149"/>
      <c r="AD41" s="149"/>
      <c r="AE41" s="149"/>
      <c r="AF41" s="149"/>
      <c r="AG41" s="149" t="s">
        <v>143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2" x14ac:dyDescent="0.2">
      <c r="A42" s="156"/>
      <c r="B42" s="157"/>
      <c r="C42" s="188" t="s">
        <v>177</v>
      </c>
      <c r="D42" s="162"/>
      <c r="E42" s="163">
        <v>15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49"/>
      <c r="AA42" s="149"/>
      <c r="AB42" s="149"/>
      <c r="AC42" s="149"/>
      <c r="AD42" s="149"/>
      <c r="AE42" s="149"/>
      <c r="AF42" s="149"/>
      <c r="AG42" s="149" t="s">
        <v>145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73">
        <v>9</v>
      </c>
      <c r="B43" s="174" t="s">
        <v>178</v>
      </c>
      <c r="C43" s="187" t="s">
        <v>179</v>
      </c>
      <c r="D43" s="175" t="s">
        <v>180</v>
      </c>
      <c r="E43" s="176">
        <v>50</v>
      </c>
      <c r="F43" s="177"/>
      <c r="G43" s="178">
        <f>ROUND(E43*F43,2)</f>
        <v>0</v>
      </c>
      <c r="H43" s="161"/>
      <c r="I43" s="160">
        <f>ROUND(E43*H43,2)</f>
        <v>0</v>
      </c>
      <c r="J43" s="161"/>
      <c r="K43" s="160">
        <f>ROUND(E43*J43,2)</f>
        <v>0</v>
      </c>
      <c r="L43" s="160">
        <v>21</v>
      </c>
      <c r="M43" s="160">
        <f>G43*(1+L43/100)</f>
        <v>0</v>
      </c>
      <c r="N43" s="159">
        <v>4.0800000000000003E-3</v>
      </c>
      <c r="O43" s="159">
        <f>ROUND(E43*N43,2)</f>
        <v>0.2</v>
      </c>
      <c r="P43" s="159">
        <v>0</v>
      </c>
      <c r="Q43" s="159">
        <f>ROUND(E43*P43,2)</f>
        <v>0</v>
      </c>
      <c r="R43" s="160"/>
      <c r="S43" s="160" t="s">
        <v>140</v>
      </c>
      <c r="T43" s="160" t="s">
        <v>140</v>
      </c>
      <c r="U43" s="160">
        <v>0.152</v>
      </c>
      <c r="V43" s="160">
        <f>ROUND(E43*U43,2)</f>
        <v>7.6</v>
      </c>
      <c r="W43" s="160"/>
      <c r="X43" s="160" t="s">
        <v>141</v>
      </c>
      <c r="Y43" s="160" t="s">
        <v>142</v>
      </c>
      <c r="Z43" s="149"/>
      <c r="AA43" s="149"/>
      <c r="AB43" s="149"/>
      <c r="AC43" s="149"/>
      <c r="AD43" s="149"/>
      <c r="AE43" s="149"/>
      <c r="AF43" s="149"/>
      <c r="AG43" s="149" t="s">
        <v>143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2" x14ac:dyDescent="0.2">
      <c r="A44" s="156"/>
      <c r="B44" s="157"/>
      <c r="C44" s="188" t="s">
        <v>181</v>
      </c>
      <c r="D44" s="162"/>
      <c r="E44" s="163">
        <v>50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49"/>
      <c r="AA44" s="149"/>
      <c r="AB44" s="149"/>
      <c r="AC44" s="149"/>
      <c r="AD44" s="149"/>
      <c r="AE44" s="149"/>
      <c r="AF44" s="149"/>
      <c r="AG44" s="149" t="s">
        <v>145</v>
      </c>
      <c r="AH44" s="149">
        <v>5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73">
        <v>10</v>
      </c>
      <c r="B45" s="174" t="s">
        <v>182</v>
      </c>
      <c r="C45" s="187" t="s">
        <v>183</v>
      </c>
      <c r="D45" s="175" t="s">
        <v>180</v>
      </c>
      <c r="E45" s="176">
        <v>20</v>
      </c>
      <c r="F45" s="177"/>
      <c r="G45" s="178">
        <f>ROUND(E45*F45,2)</f>
        <v>0</v>
      </c>
      <c r="H45" s="161"/>
      <c r="I45" s="160">
        <f>ROUND(E45*H45,2)</f>
        <v>0</v>
      </c>
      <c r="J45" s="161"/>
      <c r="K45" s="160">
        <f>ROUND(E45*J45,2)</f>
        <v>0</v>
      </c>
      <c r="L45" s="160">
        <v>21</v>
      </c>
      <c r="M45" s="160">
        <f>G45*(1+L45/100)</f>
        <v>0</v>
      </c>
      <c r="N45" s="159">
        <v>3.6749999999999998E-2</v>
      </c>
      <c r="O45" s="159">
        <f>ROUND(E45*N45,2)</f>
        <v>0.74</v>
      </c>
      <c r="P45" s="159">
        <v>0</v>
      </c>
      <c r="Q45" s="159">
        <f>ROUND(E45*P45,2)</f>
        <v>0</v>
      </c>
      <c r="R45" s="160"/>
      <c r="S45" s="160" t="s">
        <v>140</v>
      </c>
      <c r="T45" s="160" t="s">
        <v>140</v>
      </c>
      <c r="U45" s="160">
        <v>0.29299999999999998</v>
      </c>
      <c r="V45" s="160">
        <f>ROUND(E45*U45,2)</f>
        <v>5.86</v>
      </c>
      <c r="W45" s="160"/>
      <c r="X45" s="160" t="s">
        <v>141</v>
      </c>
      <c r="Y45" s="160" t="s">
        <v>142</v>
      </c>
      <c r="Z45" s="149"/>
      <c r="AA45" s="149"/>
      <c r="AB45" s="149"/>
      <c r="AC45" s="149"/>
      <c r="AD45" s="149"/>
      <c r="AE45" s="149"/>
      <c r="AF45" s="149"/>
      <c r="AG45" s="149" t="s">
        <v>143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2" x14ac:dyDescent="0.2">
      <c r="A46" s="156"/>
      <c r="B46" s="157"/>
      <c r="C46" s="188" t="s">
        <v>184</v>
      </c>
      <c r="D46" s="162"/>
      <c r="E46" s="163">
        <v>20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49"/>
      <c r="AA46" s="149"/>
      <c r="AB46" s="149"/>
      <c r="AC46" s="149"/>
      <c r="AD46" s="149"/>
      <c r="AE46" s="149"/>
      <c r="AF46" s="149"/>
      <c r="AG46" s="149" t="s">
        <v>145</v>
      </c>
      <c r="AH46" s="149">
        <v>5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73">
        <v>11</v>
      </c>
      <c r="B47" s="174" t="s">
        <v>185</v>
      </c>
      <c r="C47" s="187" t="s">
        <v>186</v>
      </c>
      <c r="D47" s="175" t="s">
        <v>180</v>
      </c>
      <c r="E47" s="176">
        <v>155.44</v>
      </c>
      <c r="F47" s="177"/>
      <c r="G47" s="178">
        <f>ROUND(E47*F47,2)</f>
        <v>0</v>
      </c>
      <c r="H47" s="161"/>
      <c r="I47" s="160">
        <f>ROUND(E47*H47,2)</f>
        <v>0</v>
      </c>
      <c r="J47" s="161"/>
      <c r="K47" s="160">
        <f>ROUND(E47*J47,2)</f>
        <v>0</v>
      </c>
      <c r="L47" s="160">
        <v>21</v>
      </c>
      <c r="M47" s="160">
        <f>G47*(1+L47/100)</f>
        <v>0</v>
      </c>
      <c r="N47" s="159">
        <v>2.5100000000000001E-3</v>
      </c>
      <c r="O47" s="159">
        <f>ROUND(E47*N47,2)</f>
        <v>0.39</v>
      </c>
      <c r="P47" s="159">
        <v>0</v>
      </c>
      <c r="Q47" s="159">
        <f>ROUND(E47*P47,2)</f>
        <v>0</v>
      </c>
      <c r="R47" s="160"/>
      <c r="S47" s="160" t="s">
        <v>140</v>
      </c>
      <c r="T47" s="160" t="s">
        <v>140</v>
      </c>
      <c r="U47" s="160">
        <v>0.18232999999999999</v>
      </c>
      <c r="V47" s="160">
        <f>ROUND(E47*U47,2)</f>
        <v>28.34</v>
      </c>
      <c r="W47" s="160"/>
      <c r="X47" s="160" t="s">
        <v>141</v>
      </c>
      <c r="Y47" s="160" t="s">
        <v>142</v>
      </c>
      <c r="Z47" s="149"/>
      <c r="AA47" s="149"/>
      <c r="AB47" s="149"/>
      <c r="AC47" s="149"/>
      <c r="AD47" s="149"/>
      <c r="AE47" s="149"/>
      <c r="AF47" s="149"/>
      <c r="AG47" s="149" t="s">
        <v>143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2" x14ac:dyDescent="0.2">
      <c r="A48" s="156"/>
      <c r="B48" s="157"/>
      <c r="C48" s="188" t="s">
        <v>187</v>
      </c>
      <c r="D48" s="162"/>
      <c r="E48" s="163">
        <v>155.44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49"/>
      <c r="AA48" s="149"/>
      <c r="AB48" s="149"/>
      <c r="AC48" s="149"/>
      <c r="AD48" s="149"/>
      <c r="AE48" s="149"/>
      <c r="AF48" s="149"/>
      <c r="AG48" s="149" t="s">
        <v>145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3">
        <v>12</v>
      </c>
      <c r="B49" s="174" t="s">
        <v>188</v>
      </c>
      <c r="C49" s="187" t="s">
        <v>189</v>
      </c>
      <c r="D49" s="175" t="s">
        <v>150</v>
      </c>
      <c r="E49" s="176">
        <v>11.06</v>
      </c>
      <c r="F49" s="177"/>
      <c r="G49" s="178">
        <f>ROUND(E49*F49,2)</f>
        <v>0</v>
      </c>
      <c r="H49" s="161"/>
      <c r="I49" s="160">
        <f>ROUND(E49*H49,2)</f>
        <v>0</v>
      </c>
      <c r="J49" s="161"/>
      <c r="K49" s="160">
        <f>ROUND(E49*J49,2)</f>
        <v>0</v>
      </c>
      <c r="L49" s="160">
        <v>21</v>
      </c>
      <c r="M49" s="160">
        <f>G49*(1+L49/100)</f>
        <v>0</v>
      </c>
      <c r="N49" s="159">
        <v>4.7660000000000001E-2</v>
      </c>
      <c r="O49" s="159">
        <f>ROUND(E49*N49,2)</f>
        <v>0.53</v>
      </c>
      <c r="P49" s="159">
        <v>0</v>
      </c>
      <c r="Q49" s="159">
        <f>ROUND(E49*P49,2)</f>
        <v>0</v>
      </c>
      <c r="R49" s="160"/>
      <c r="S49" s="160" t="s">
        <v>140</v>
      </c>
      <c r="T49" s="160" t="s">
        <v>140</v>
      </c>
      <c r="U49" s="160">
        <v>0.84</v>
      </c>
      <c r="V49" s="160">
        <f>ROUND(E49*U49,2)</f>
        <v>9.2899999999999991</v>
      </c>
      <c r="W49" s="160"/>
      <c r="X49" s="160" t="s">
        <v>141</v>
      </c>
      <c r="Y49" s="160" t="s">
        <v>142</v>
      </c>
      <c r="Z49" s="149"/>
      <c r="AA49" s="149"/>
      <c r="AB49" s="149"/>
      <c r="AC49" s="149"/>
      <c r="AD49" s="149"/>
      <c r="AE49" s="149"/>
      <c r="AF49" s="149"/>
      <c r="AG49" s="149" t="s">
        <v>143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2" x14ac:dyDescent="0.2">
      <c r="A50" s="156"/>
      <c r="B50" s="157"/>
      <c r="C50" s="188" t="s">
        <v>190</v>
      </c>
      <c r="D50" s="162"/>
      <c r="E50" s="163"/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49"/>
      <c r="AA50" s="149"/>
      <c r="AB50" s="149"/>
      <c r="AC50" s="149"/>
      <c r="AD50" s="149"/>
      <c r="AE50" s="149"/>
      <c r="AF50" s="149"/>
      <c r="AG50" s="149" t="s">
        <v>145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3" x14ac:dyDescent="0.2">
      <c r="A51" s="156"/>
      <c r="B51" s="157"/>
      <c r="C51" s="188" t="s">
        <v>191</v>
      </c>
      <c r="D51" s="162"/>
      <c r="E51" s="163">
        <v>11.06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49"/>
      <c r="AA51" s="149"/>
      <c r="AB51" s="149"/>
      <c r="AC51" s="149"/>
      <c r="AD51" s="149"/>
      <c r="AE51" s="149"/>
      <c r="AF51" s="149"/>
      <c r="AG51" s="149" t="s">
        <v>145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2.5" outlineLevel="1" x14ac:dyDescent="0.2">
      <c r="A52" s="173">
        <v>13</v>
      </c>
      <c r="B52" s="174" t="s">
        <v>192</v>
      </c>
      <c r="C52" s="187" t="s">
        <v>193</v>
      </c>
      <c r="D52" s="175" t="s">
        <v>150</v>
      </c>
      <c r="E52" s="176">
        <v>349.02</v>
      </c>
      <c r="F52" s="177"/>
      <c r="G52" s="178">
        <f>ROUND(E52*F52,2)</f>
        <v>0</v>
      </c>
      <c r="H52" s="161"/>
      <c r="I52" s="160">
        <f>ROUND(E52*H52,2)</f>
        <v>0</v>
      </c>
      <c r="J52" s="161"/>
      <c r="K52" s="160">
        <f>ROUND(E52*J52,2)</f>
        <v>0</v>
      </c>
      <c r="L52" s="160">
        <v>21</v>
      </c>
      <c r="M52" s="160">
        <f>G52*(1+L52/100)</f>
        <v>0</v>
      </c>
      <c r="N52" s="159">
        <v>5.2900000000000004E-3</v>
      </c>
      <c r="O52" s="159">
        <f>ROUND(E52*N52,2)</f>
        <v>1.85</v>
      </c>
      <c r="P52" s="159">
        <v>0</v>
      </c>
      <c r="Q52" s="159">
        <f>ROUND(E52*P52,2)</f>
        <v>0</v>
      </c>
      <c r="R52" s="160"/>
      <c r="S52" s="160" t="s">
        <v>140</v>
      </c>
      <c r="T52" s="160" t="s">
        <v>140</v>
      </c>
      <c r="U52" s="160">
        <v>0.25115999999999999</v>
      </c>
      <c r="V52" s="160">
        <f>ROUND(E52*U52,2)</f>
        <v>87.66</v>
      </c>
      <c r="W52" s="160"/>
      <c r="X52" s="160" t="s">
        <v>141</v>
      </c>
      <c r="Y52" s="160" t="s">
        <v>142</v>
      </c>
      <c r="Z52" s="149"/>
      <c r="AA52" s="149"/>
      <c r="AB52" s="149"/>
      <c r="AC52" s="149"/>
      <c r="AD52" s="149"/>
      <c r="AE52" s="149"/>
      <c r="AF52" s="149"/>
      <c r="AG52" s="149" t="s">
        <v>143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2" x14ac:dyDescent="0.2">
      <c r="A53" s="156"/>
      <c r="B53" s="157"/>
      <c r="C53" s="188" t="s">
        <v>194</v>
      </c>
      <c r="D53" s="162"/>
      <c r="E53" s="163">
        <v>349.02</v>
      </c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49"/>
      <c r="AA53" s="149"/>
      <c r="AB53" s="149"/>
      <c r="AC53" s="149"/>
      <c r="AD53" s="149"/>
      <c r="AE53" s="149"/>
      <c r="AF53" s="149"/>
      <c r="AG53" s="149" t="s">
        <v>145</v>
      </c>
      <c r="AH53" s="149">
        <v>5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x14ac:dyDescent="0.2">
      <c r="A54" s="166" t="s">
        <v>135</v>
      </c>
      <c r="B54" s="167" t="s">
        <v>74</v>
      </c>
      <c r="C54" s="186" t="s">
        <v>75</v>
      </c>
      <c r="D54" s="168"/>
      <c r="E54" s="169"/>
      <c r="F54" s="170"/>
      <c r="G54" s="171">
        <f>SUMIF(AG55:AG59,"&lt;&gt;NOR",G55:G59)</f>
        <v>0</v>
      </c>
      <c r="H54" s="165"/>
      <c r="I54" s="165">
        <f>SUM(I55:I59)</f>
        <v>0</v>
      </c>
      <c r="J54" s="165"/>
      <c r="K54" s="165">
        <f>SUM(K55:K59)</f>
        <v>0</v>
      </c>
      <c r="L54" s="165"/>
      <c r="M54" s="165">
        <f>SUM(M55:M59)</f>
        <v>0</v>
      </c>
      <c r="N54" s="164"/>
      <c r="O54" s="164">
        <f>SUM(O55:O59)</f>
        <v>5.21</v>
      </c>
      <c r="P54" s="164"/>
      <c r="Q54" s="164">
        <f>SUM(Q55:Q59)</f>
        <v>0</v>
      </c>
      <c r="R54" s="165"/>
      <c r="S54" s="165"/>
      <c r="T54" s="165"/>
      <c r="U54" s="165"/>
      <c r="V54" s="165">
        <f>SUM(V55:V59)</f>
        <v>138.25</v>
      </c>
      <c r="W54" s="165"/>
      <c r="X54" s="165"/>
      <c r="Y54" s="165"/>
      <c r="AG54" t="s">
        <v>136</v>
      </c>
    </row>
    <row r="55" spans="1:60" outlineLevel="1" x14ac:dyDescent="0.2">
      <c r="A55" s="173">
        <v>14</v>
      </c>
      <c r="B55" s="174" t="s">
        <v>195</v>
      </c>
      <c r="C55" s="187" t="s">
        <v>196</v>
      </c>
      <c r="D55" s="175" t="s">
        <v>150</v>
      </c>
      <c r="E55" s="176">
        <v>299.24</v>
      </c>
      <c r="F55" s="177"/>
      <c r="G55" s="178">
        <f>ROUND(E55*F55,2)</f>
        <v>0</v>
      </c>
      <c r="H55" s="161"/>
      <c r="I55" s="160">
        <f>ROUND(E55*H55,2)</f>
        <v>0</v>
      </c>
      <c r="J55" s="161"/>
      <c r="K55" s="160">
        <f>ROUND(E55*J55,2)</f>
        <v>0</v>
      </c>
      <c r="L55" s="160">
        <v>21</v>
      </c>
      <c r="M55" s="160">
        <f>G55*(1+L55/100)</f>
        <v>0</v>
      </c>
      <c r="N55" s="159">
        <v>2.5999999999999998E-4</v>
      </c>
      <c r="O55" s="159">
        <f>ROUND(E55*N55,2)</f>
        <v>0.08</v>
      </c>
      <c r="P55" s="159">
        <v>0</v>
      </c>
      <c r="Q55" s="159">
        <f>ROUND(E55*P55,2)</f>
        <v>0</v>
      </c>
      <c r="R55" s="160"/>
      <c r="S55" s="160" t="s">
        <v>140</v>
      </c>
      <c r="T55" s="160" t="s">
        <v>140</v>
      </c>
      <c r="U55" s="160">
        <v>0.09</v>
      </c>
      <c r="V55" s="160">
        <f>ROUND(E55*U55,2)</f>
        <v>26.93</v>
      </c>
      <c r="W55" s="160"/>
      <c r="X55" s="160" t="s">
        <v>141</v>
      </c>
      <c r="Y55" s="160" t="s">
        <v>142</v>
      </c>
      <c r="Z55" s="149"/>
      <c r="AA55" s="149"/>
      <c r="AB55" s="149"/>
      <c r="AC55" s="149"/>
      <c r="AD55" s="149"/>
      <c r="AE55" s="149"/>
      <c r="AF55" s="149"/>
      <c r="AG55" s="149" t="s">
        <v>143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2" x14ac:dyDescent="0.2">
      <c r="A56" s="156"/>
      <c r="B56" s="157"/>
      <c r="C56" s="188" t="s">
        <v>197</v>
      </c>
      <c r="D56" s="162"/>
      <c r="E56" s="163">
        <v>299.24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49"/>
      <c r="AA56" s="149"/>
      <c r="AB56" s="149"/>
      <c r="AC56" s="149"/>
      <c r="AD56" s="149"/>
      <c r="AE56" s="149"/>
      <c r="AF56" s="149"/>
      <c r="AG56" s="149" t="s">
        <v>145</v>
      </c>
      <c r="AH56" s="149">
        <v>5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73">
        <v>15</v>
      </c>
      <c r="B57" s="174" t="s">
        <v>198</v>
      </c>
      <c r="C57" s="187" t="s">
        <v>199</v>
      </c>
      <c r="D57" s="175" t="s">
        <v>150</v>
      </c>
      <c r="E57" s="176">
        <v>299.24</v>
      </c>
      <c r="F57" s="177"/>
      <c r="G57" s="178">
        <f>ROUND(E57*F57,2)</f>
        <v>0</v>
      </c>
      <c r="H57" s="161"/>
      <c r="I57" s="160">
        <f>ROUND(E57*H57,2)</f>
        <v>0</v>
      </c>
      <c r="J57" s="161"/>
      <c r="K57" s="160">
        <f>ROUND(E57*J57,2)</f>
        <v>0</v>
      </c>
      <c r="L57" s="160">
        <v>21</v>
      </c>
      <c r="M57" s="160">
        <f>G57*(1+L57/100)</f>
        <v>0</v>
      </c>
      <c r="N57" s="159">
        <v>1.7149999999999999E-2</v>
      </c>
      <c r="O57" s="159">
        <f>ROUND(E57*N57,2)</f>
        <v>5.13</v>
      </c>
      <c r="P57" s="159">
        <v>0</v>
      </c>
      <c r="Q57" s="159">
        <f>ROUND(E57*P57,2)</f>
        <v>0</v>
      </c>
      <c r="R57" s="160"/>
      <c r="S57" s="160" t="s">
        <v>140</v>
      </c>
      <c r="T57" s="160" t="s">
        <v>140</v>
      </c>
      <c r="U57" s="160">
        <v>0.372</v>
      </c>
      <c r="V57" s="160">
        <f>ROUND(E57*U57,2)</f>
        <v>111.32</v>
      </c>
      <c r="W57" s="160"/>
      <c r="X57" s="160" t="s">
        <v>141</v>
      </c>
      <c r="Y57" s="160" t="s">
        <v>142</v>
      </c>
      <c r="Z57" s="149"/>
      <c r="AA57" s="149"/>
      <c r="AB57" s="149"/>
      <c r="AC57" s="149"/>
      <c r="AD57" s="149"/>
      <c r="AE57" s="149"/>
      <c r="AF57" s="149"/>
      <c r="AG57" s="149" t="s">
        <v>143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2" x14ac:dyDescent="0.2">
      <c r="A58" s="156"/>
      <c r="B58" s="157"/>
      <c r="C58" s="188" t="s">
        <v>200</v>
      </c>
      <c r="D58" s="162"/>
      <c r="E58" s="163"/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49"/>
      <c r="AA58" s="149"/>
      <c r="AB58" s="149"/>
      <c r="AC58" s="149"/>
      <c r="AD58" s="149"/>
      <c r="AE58" s="149"/>
      <c r="AF58" s="149"/>
      <c r="AG58" s="149" t="s">
        <v>145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3" x14ac:dyDescent="0.2">
      <c r="A59" s="156"/>
      <c r="B59" s="157"/>
      <c r="C59" s="188" t="s">
        <v>201</v>
      </c>
      <c r="D59" s="162"/>
      <c r="E59" s="163">
        <v>299.24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49"/>
      <c r="AA59" s="149"/>
      <c r="AB59" s="149"/>
      <c r="AC59" s="149"/>
      <c r="AD59" s="149"/>
      <c r="AE59" s="149"/>
      <c r="AF59" s="149"/>
      <c r="AG59" s="149" t="s">
        <v>145</v>
      </c>
      <c r="AH59" s="149">
        <v>5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x14ac:dyDescent="0.2">
      <c r="A60" s="166" t="s">
        <v>135</v>
      </c>
      <c r="B60" s="167" t="s">
        <v>76</v>
      </c>
      <c r="C60" s="186" t="s">
        <v>77</v>
      </c>
      <c r="D60" s="168"/>
      <c r="E60" s="169"/>
      <c r="F60" s="170"/>
      <c r="G60" s="171">
        <f>SUMIF(AG61:AG62,"&lt;&gt;NOR",G61:G62)</f>
        <v>0</v>
      </c>
      <c r="H60" s="165"/>
      <c r="I60" s="165">
        <f>SUM(I61:I62)</f>
        <v>0</v>
      </c>
      <c r="J60" s="165"/>
      <c r="K60" s="165">
        <f>SUM(K61:K62)</f>
        <v>0</v>
      </c>
      <c r="L60" s="165"/>
      <c r="M60" s="165">
        <f>SUM(M61:M62)</f>
        <v>0</v>
      </c>
      <c r="N60" s="164"/>
      <c r="O60" s="164">
        <f>SUM(O61:O62)</f>
        <v>0.03</v>
      </c>
      <c r="P60" s="164"/>
      <c r="Q60" s="164">
        <f>SUM(Q61:Q62)</f>
        <v>0</v>
      </c>
      <c r="R60" s="165"/>
      <c r="S60" s="165"/>
      <c r="T60" s="165"/>
      <c r="U60" s="165"/>
      <c r="V60" s="165">
        <f>SUM(V61:V62)</f>
        <v>1.86</v>
      </c>
      <c r="W60" s="165"/>
      <c r="X60" s="165"/>
      <c r="Y60" s="165"/>
      <c r="AG60" t="s">
        <v>136</v>
      </c>
    </row>
    <row r="61" spans="1:60" ht="22.5" outlineLevel="1" x14ac:dyDescent="0.2">
      <c r="A61" s="173">
        <v>16</v>
      </c>
      <c r="B61" s="174" t="s">
        <v>202</v>
      </c>
      <c r="C61" s="187" t="s">
        <v>203</v>
      </c>
      <c r="D61" s="175" t="s">
        <v>139</v>
      </c>
      <c r="E61" s="176">
        <v>1</v>
      </c>
      <c r="F61" s="177"/>
      <c r="G61" s="178">
        <f>ROUND(E61*F61,2)</f>
        <v>0</v>
      </c>
      <c r="H61" s="161"/>
      <c r="I61" s="160">
        <f>ROUND(E61*H61,2)</f>
        <v>0</v>
      </c>
      <c r="J61" s="161"/>
      <c r="K61" s="160">
        <f>ROUND(E61*J61,2)</f>
        <v>0</v>
      </c>
      <c r="L61" s="160">
        <v>21</v>
      </c>
      <c r="M61" s="160">
        <f>G61*(1+L61/100)</f>
        <v>0</v>
      </c>
      <c r="N61" s="159">
        <v>3.4470000000000001E-2</v>
      </c>
      <c r="O61" s="159">
        <f>ROUND(E61*N61,2)</f>
        <v>0.03</v>
      </c>
      <c r="P61" s="159">
        <v>0</v>
      </c>
      <c r="Q61" s="159">
        <f>ROUND(E61*P61,2)</f>
        <v>0</v>
      </c>
      <c r="R61" s="160"/>
      <c r="S61" s="160" t="s">
        <v>140</v>
      </c>
      <c r="T61" s="160" t="s">
        <v>140</v>
      </c>
      <c r="U61" s="160">
        <v>1.86</v>
      </c>
      <c r="V61" s="160">
        <f>ROUND(E61*U61,2)</f>
        <v>1.86</v>
      </c>
      <c r="W61" s="160"/>
      <c r="X61" s="160" t="s">
        <v>141</v>
      </c>
      <c r="Y61" s="160" t="s">
        <v>142</v>
      </c>
      <c r="Z61" s="149"/>
      <c r="AA61" s="149"/>
      <c r="AB61" s="149"/>
      <c r="AC61" s="149"/>
      <c r="AD61" s="149"/>
      <c r="AE61" s="149"/>
      <c r="AF61" s="149"/>
      <c r="AG61" s="149" t="s">
        <v>143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2" x14ac:dyDescent="0.2">
      <c r="A62" s="156"/>
      <c r="B62" s="157"/>
      <c r="C62" s="188" t="s">
        <v>204</v>
      </c>
      <c r="D62" s="162"/>
      <c r="E62" s="163">
        <v>1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49"/>
      <c r="AA62" s="149"/>
      <c r="AB62" s="149"/>
      <c r="AC62" s="149"/>
      <c r="AD62" s="149"/>
      <c r="AE62" s="149"/>
      <c r="AF62" s="149"/>
      <c r="AG62" s="149" t="s">
        <v>145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x14ac:dyDescent="0.2">
      <c r="A63" s="166" t="s">
        <v>135</v>
      </c>
      <c r="B63" s="167" t="s">
        <v>78</v>
      </c>
      <c r="C63" s="186" t="s">
        <v>79</v>
      </c>
      <c r="D63" s="168"/>
      <c r="E63" s="169"/>
      <c r="F63" s="170"/>
      <c r="G63" s="171">
        <f>SUMIF(AG64:AG65,"&lt;&gt;NOR",G64:G65)</f>
        <v>0</v>
      </c>
      <c r="H63" s="165"/>
      <c r="I63" s="165">
        <f>SUM(I64:I65)</f>
        <v>0</v>
      </c>
      <c r="J63" s="165"/>
      <c r="K63" s="165">
        <f>SUM(K64:K65)</f>
        <v>0</v>
      </c>
      <c r="L63" s="165"/>
      <c r="M63" s="165">
        <f>SUM(M64:M65)</f>
        <v>0</v>
      </c>
      <c r="N63" s="164"/>
      <c r="O63" s="164">
        <f>SUM(O64:O65)</f>
        <v>0.02</v>
      </c>
      <c r="P63" s="164"/>
      <c r="Q63" s="164">
        <f>SUM(Q64:Q65)</f>
        <v>0</v>
      </c>
      <c r="R63" s="165"/>
      <c r="S63" s="165"/>
      <c r="T63" s="165"/>
      <c r="U63" s="165"/>
      <c r="V63" s="165">
        <f>SUM(V64:V65)</f>
        <v>2.66</v>
      </c>
      <c r="W63" s="165"/>
      <c r="X63" s="165"/>
      <c r="Y63" s="165"/>
      <c r="AG63" t="s">
        <v>136</v>
      </c>
    </row>
    <row r="64" spans="1:60" outlineLevel="1" x14ac:dyDescent="0.2">
      <c r="A64" s="173">
        <v>17</v>
      </c>
      <c r="B64" s="174" t="s">
        <v>205</v>
      </c>
      <c r="C64" s="187" t="s">
        <v>206</v>
      </c>
      <c r="D64" s="175" t="s">
        <v>150</v>
      </c>
      <c r="E64" s="176">
        <v>15</v>
      </c>
      <c r="F64" s="177"/>
      <c r="G64" s="178">
        <f>ROUND(E64*F64,2)</f>
        <v>0</v>
      </c>
      <c r="H64" s="161"/>
      <c r="I64" s="160">
        <f>ROUND(E64*H64,2)</f>
        <v>0</v>
      </c>
      <c r="J64" s="161"/>
      <c r="K64" s="160">
        <f>ROUND(E64*J64,2)</f>
        <v>0</v>
      </c>
      <c r="L64" s="160">
        <v>21</v>
      </c>
      <c r="M64" s="160">
        <f>G64*(1+L64/100)</f>
        <v>0</v>
      </c>
      <c r="N64" s="159">
        <v>1.2099999999999999E-3</v>
      </c>
      <c r="O64" s="159">
        <f>ROUND(E64*N64,2)</f>
        <v>0.02</v>
      </c>
      <c r="P64" s="159">
        <v>0</v>
      </c>
      <c r="Q64" s="159">
        <f>ROUND(E64*P64,2)</f>
        <v>0</v>
      </c>
      <c r="R64" s="160"/>
      <c r="S64" s="160" t="s">
        <v>140</v>
      </c>
      <c r="T64" s="160" t="s">
        <v>140</v>
      </c>
      <c r="U64" s="160">
        <v>0.17699999999999999</v>
      </c>
      <c r="V64" s="160">
        <f>ROUND(E64*U64,2)</f>
        <v>2.66</v>
      </c>
      <c r="W64" s="160"/>
      <c r="X64" s="160" t="s">
        <v>141</v>
      </c>
      <c r="Y64" s="160" t="s">
        <v>142</v>
      </c>
      <c r="Z64" s="149"/>
      <c r="AA64" s="149"/>
      <c r="AB64" s="149"/>
      <c r="AC64" s="149"/>
      <c r="AD64" s="149"/>
      <c r="AE64" s="149"/>
      <c r="AF64" s="149"/>
      <c r="AG64" s="149" t="s">
        <v>143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2" x14ac:dyDescent="0.2">
      <c r="A65" s="156"/>
      <c r="B65" s="157"/>
      <c r="C65" s="188" t="s">
        <v>177</v>
      </c>
      <c r="D65" s="162"/>
      <c r="E65" s="163">
        <v>15</v>
      </c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49"/>
      <c r="AA65" s="149"/>
      <c r="AB65" s="149"/>
      <c r="AC65" s="149"/>
      <c r="AD65" s="149"/>
      <c r="AE65" s="149"/>
      <c r="AF65" s="149"/>
      <c r="AG65" s="149" t="s">
        <v>145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x14ac:dyDescent="0.2">
      <c r="A66" s="166" t="s">
        <v>135</v>
      </c>
      <c r="B66" s="167" t="s">
        <v>80</v>
      </c>
      <c r="C66" s="186" t="s">
        <v>81</v>
      </c>
      <c r="D66" s="168"/>
      <c r="E66" s="169"/>
      <c r="F66" s="170"/>
      <c r="G66" s="171">
        <f>SUMIF(AG67:AG119,"&lt;&gt;NOR",G67:G119)</f>
        <v>0</v>
      </c>
      <c r="H66" s="165"/>
      <c r="I66" s="165">
        <f>SUM(I67:I119)</f>
        <v>0</v>
      </c>
      <c r="J66" s="165"/>
      <c r="K66" s="165">
        <f>SUM(K67:K119)</f>
        <v>0</v>
      </c>
      <c r="L66" s="165"/>
      <c r="M66" s="165">
        <f>SUM(M67:M119)</f>
        <v>0</v>
      </c>
      <c r="N66" s="164"/>
      <c r="O66" s="164">
        <f>SUM(O67:O119)</f>
        <v>6.9999999999999993E-2</v>
      </c>
      <c r="P66" s="164"/>
      <c r="Q66" s="164">
        <f>SUM(Q67:Q119)</f>
        <v>42.47</v>
      </c>
      <c r="R66" s="165"/>
      <c r="S66" s="165"/>
      <c r="T66" s="165"/>
      <c r="U66" s="165"/>
      <c r="V66" s="165">
        <f>SUM(V67:V119)</f>
        <v>259.32</v>
      </c>
      <c r="W66" s="165"/>
      <c r="X66" s="165"/>
      <c r="Y66" s="165"/>
      <c r="AG66" t="s">
        <v>136</v>
      </c>
    </row>
    <row r="67" spans="1:60" outlineLevel="1" x14ac:dyDescent="0.2">
      <c r="A67" s="173">
        <v>18</v>
      </c>
      <c r="B67" s="174" t="s">
        <v>207</v>
      </c>
      <c r="C67" s="187" t="s">
        <v>208</v>
      </c>
      <c r="D67" s="175" t="s">
        <v>150</v>
      </c>
      <c r="E67" s="176">
        <v>4.6349999999999998</v>
      </c>
      <c r="F67" s="177"/>
      <c r="G67" s="178">
        <f>ROUND(E67*F67,2)</f>
        <v>0</v>
      </c>
      <c r="H67" s="161"/>
      <c r="I67" s="160">
        <f>ROUND(E67*H67,2)</f>
        <v>0</v>
      </c>
      <c r="J67" s="161"/>
      <c r="K67" s="160">
        <f>ROUND(E67*J67,2)</f>
        <v>0</v>
      </c>
      <c r="L67" s="160">
        <v>21</v>
      </c>
      <c r="M67" s="160">
        <f>G67*(1+L67/100)</f>
        <v>0</v>
      </c>
      <c r="N67" s="159">
        <v>6.7000000000000002E-4</v>
      </c>
      <c r="O67" s="159">
        <f>ROUND(E67*N67,2)</f>
        <v>0</v>
      </c>
      <c r="P67" s="159">
        <v>0.154</v>
      </c>
      <c r="Q67" s="159">
        <f>ROUND(E67*P67,2)</f>
        <v>0.71</v>
      </c>
      <c r="R67" s="160"/>
      <c r="S67" s="160" t="s">
        <v>140</v>
      </c>
      <c r="T67" s="160" t="s">
        <v>140</v>
      </c>
      <c r="U67" s="160">
        <v>0.21</v>
      </c>
      <c r="V67" s="160">
        <f>ROUND(E67*U67,2)</f>
        <v>0.97</v>
      </c>
      <c r="W67" s="160"/>
      <c r="X67" s="160" t="s">
        <v>141</v>
      </c>
      <c r="Y67" s="160" t="s">
        <v>142</v>
      </c>
      <c r="Z67" s="149"/>
      <c r="AA67" s="149"/>
      <c r="AB67" s="149"/>
      <c r="AC67" s="149"/>
      <c r="AD67" s="149"/>
      <c r="AE67" s="149"/>
      <c r="AF67" s="149"/>
      <c r="AG67" s="149" t="s">
        <v>143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2" x14ac:dyDescent="0.2">
      <c r="A68" s="156"/>
      <c r="B68" s="157"/>
      <c r="C68" s="188" t="s">
        <v>209</v>
      </c>
      <c r="D68" s="162"/>
      <c r="E68" s="163">
        <v>4.6349999999999998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49"/>
      <c r="AA68" s="149"/>
      <c r="AB68" s="149"/>
      <c r="AC68" s="149"/>
      <c r="AD68" s="149"/>
      <c r="AE68" s="149"/>
      <c r="AF68" s="149"/>
      <c r="AG68" s="149" t="s">
        <v>145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73">
        <v>19</v>
      </c>
      <c r="B69" s="174" t="s">
        <v>210</v>
      </c>
      <c r="C69" s="187" t="s">
        <v>211</v>
      </c>
      <c r="D69" s="175" t="s">
        <v>150</v>
      </c>
      <c r="E69" s="176">
        <v>299.24</v>
      </c>
      <c r="F69" s="177"/>
      <c r="G69" s="178">
        <f>ROUND(E69*F69,2)</f>
        <v>0</v>
      </c>
      <c r="H69" s="161"/>
      <c r="I69" s="160">
        <f>ROUND(E69*H69,2)</f>
        <v>0</v>
      </c>
      <c r="J69" s="161"/>
      <c r="K69" s="160">
        <f>ROUND(E69*J69,2)</f>
        <v>0</v>
      </c>
      <c r="L69" s="160">
        <v>21</v>
      </c>
      <c r="M69" s="160">
        <f>G69*(1+L69/100)</f>
        <v>0</v>
      </c>
      <c r="N69" s="159">
        <v>0</v>
      </c>
      <c r="O69" s="159">
        <f>ROUND(E69*N69,2)</f>
        <v>0</v>
      </c>
      <c r="P69" s="159">
        <v>0.02</v>
      </c>
      <c r="Q69" s="159">
        <f>ROUND(E69*P69,2)</f>
        <v>5.98</v>
      </c>
      <c r="R69" s="160"/>
      <c r="S69" s="160" t="s">
        <v>140</v>
      </c>
      <c r="T69" s="160" t="s">
        <v>140</v>
      </c>
      <c r="U69" s="160">
        <v>0.14699999999999999</v>
      </c>
      <c r="V69" s="160">
        <f>ROUND(E69*U69,2)</f>
        <v>43.99</v>
      </c>
      <c r="W69" s="160"/>
      <c r="X69" s="160" t="s">
        <v>141</v>
      </c>
      <c r="Y69" s="160" t="s">
        <v>142</v>
      </c>
      <c r="Z69" s="149"/>
      <c r="AA69" s="149"/>
      <c r="AB69" s="149"/>
      <c r="AC69" s="149"/>
      <c r="AD69" s="149"/>
      <c r="AE69" s="149"/>
      <c r="AF69" s="149"/>
      <c r="AG69" s="149" t="s">
        <v>143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2" x14ac:dyDescent="0.2">
      <c r="A70" s="156"/>
      <c r="B70" s="157"/>
      <c r="C70" s="188" t="s">
        <v>158</v>
      </c>
      <c r="D70" s="162"/>
      <c r="E70" s="163">
        <v>3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49"/>
      <c r="AA70" s="149"/>
      <c r="AB70" s="149"/>
      <c r="AC70" s="149"/>
      <c r="AD70" s="149"/>
      <c r="AE70" s="149"/>
      <c r="AF70" s="149"/>
      <c r="AG70" s="149" t="s">
        <v>145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3" x14ac:dyDescent="0.2">
      <c r="A71" s="156"/>
      <c r="B71" s="157"/>
      <c r="C71" s="188" t="s">
        <v>212</v>
      </c>
      <c r="D71" s="162"/>
      <c r="E71" s="163">
        <v>36.799999999999997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49"/>
      <c r="AA71" s="149"/>
      <c r="AB71" s="149"/>
      <c r="AC71" s="149"/>
      <c r="AD71" s="149"/>
      <c r="AE71" s="149"/>
      <c r="AF71" s="149"/>
      <c r="AG71" s="149" t="s">
        <v>145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3" x14ac:dyDescent="0.2">
      <c r="A72" s="156"/>
      <c r="B72" s="157"/>
      <c r="C72" s="188" t="s">
        <v>159</v>
      </c>
      <c r="D72" s="162"/>
      <c r="E72" s="163">
        <v>50.6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49"/>
      <c r="AA72" s="149"/>
      <c r="AB72" s="149"/>
      <c r="AC72" s="149"/>
      <c r="AD72" s="149"/>
      <c r="AE72" s="149"/>
      <c r="AF72" s="149"/>
      <c r="AG72" s="149" t="s">
        <v>145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3" x14ac:dyDescent="0.2">
      <c r="A73" s="156"/>
      <c r="B73" s="157"/>
      <c r="C73" s="188" t="s">
        <v>212</v>
      </c>
      <c r="D73" s="162"/>
      <c r="E73" s="163">
        <v>36.799999999999997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49"/>
      <c r="AA73" s="149"/>
      <c r="AB73" s="149"/>
      <c r="AC73" s="149"/>
      <c r="AD73" s="149"/>
      <c r="AE73" s="149"/>
      <c r="AF73" s="149"/>
      <c r="AG73" s="149" t="s">
        <v>145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33.75" outlineLevel="3" x14ac:dyDescent="0.2">
      <c r="A74" s="156"/>
      <c r="B74" s="157"/>
      <c r="C74" s="188" t="s">
        <v>160</v>
      </c>
      <c r="D74" s="162"/>
      <c r="E74" s="163">
        <v>56.2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49"/>
      <c r="AA74" s="149"/>
      <c r="AB74" s="149"/>
      <c r="AC74" s="149"/>
      <c r="AD74" s="149"/>
      <c r="AE74" s="149"/>
      <c r="AF74" s="149"/>
      <c r="AG74" s="149" t="s">
        <v>145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3" x14ac:dyDescent="0.2">
      <c r="A75" s="156"/>
      <c r="B75" s="157"/>
      <c r="C75" s="188" t="s">
        <v>213</v>
      </c>
      <c r="D75" s="162"/>
      <c r="E75" s="163">
        <v>115.84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49"/>
      <c r="AA75" s="149"/>
      <c r="AB75" s="149"/>
      <c r="AC75" s="149"/>
      <c r="AD75" s="149"/>
      <c r="AE75" s="149"/>
      <c r="AF75" s="149"/>
      <c r="AG75" s="149" t="s">
        <v>145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73">
        <v>20</v>
      </c>
      <c r="B76" s="174" t="s">
        <v>214</v>
      </c>
      <c r="C76" s="187" t="s">
        <v>215</v>
      </c>
      <c r="D76" s="175" t="s">
        <v>180</v>
      </c>
      <c r="E76" s="176">
        <v>155.44</v>
      </c>
      <c r="F76" s="177"/>
      <c r="G76" s="178">
        <f>ROUND(E76*F76,2)</f>
        <v>0</v>
      </c>
      <c r="H76" s="161"/>
      <c r="I76" s="160">
        <f>ROUND(E76*H76,2)</f>
        <v>0</v>
      </c>
      <c r="J76" s="161"/>
      <c r="K76" s="160">
        <f>ROUND(E76*J76,2)</f>
        <v>0</v>
      </c>
      <c r="L76" s="160">
        <v>21</v>
      </c>
      <c r="M76" s="160">
        <f>G76*(1+L76/100)</f>
        <v>0</v>
      </c>
      <c r="N76" s="159">
        <v>0</v>
      </c>
      <c r="O76" s="159">
        <f>ROUND(E76*N76,2)</f>
        <v>0</v>
      </c>
      <c r="P76" s="159">
        <v>4.0000000000000002E-4</v>
      </c>
      <c r="Q76" s="159">
        <f>ROUND(E76*P76,2)</f>
        <v>0.06</v>
      </c>
      <c r="R76" s="160"/>
      <c r="S76" s="160" t="s">
        <v>140</v>
      </c>
      <c r="T76" s="160" t="s">
        <v>140</v>
      </c>
      <c r="U76" s="160">
        <v>7.0000000000000007E-2</v>
      </c>
      <c r="V76" s="160">
        <f>ROUND(E76*U76,2)</f>
        <v>10.88</v>
      </c>
      <c r="W76" s="160"/>
      <c r="X76" s="160" t="s">
        <v>141</v>
      </c>
      <c r="Y76" s="160" t="s">
        <v>142</v>
      </c>
      <c r="Z76" s="149"/>
      <c r="AA76" s="149"/>
      <c r="AB76" s="149"/>
      <c r="AC76" s="149"/>
      <c r="AD76" s="149"/>
      <c r="AE76" s="149"/>
      <c r="AF76" s="149"/>
      <c r="AG76" s="149" t="s">
        <v>143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2" x14ac:dyDescent="0.2">
      <c r="A77" s="156"/>
      <c r="B77" s="157"/>
      <c r="C77" s="188" t="s">
        <v>216</v>
      </c>
      <c r="D77" s="162"/>
      <c r="E77" s="163"/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49"/>
      <c r="AA77" s="149"/>
      <c r="AB77" s="149"/>
      <c r="AC77" s="149"/>
      <c r="AD77" s="149"/>
      <c r="AE77" s="149"/>
      <c r="AF77" s="149"/>
      <c r="AG77" s="149" t="s">
        <v>145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3" x14ac:dyDescent="0.2">
      <c r="A78" s="156"/>
      <c r="B78" s="157"/>
      <c r="C78" s="188" t="s">
        <v>217</v>
      </c>
      <c r="D78" s="162"/>
      <c r="E78" s="163">
        <v>23.2</v>
      </c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49"/>
      <c r="AA78" s="149"/>
      <c r="AB78" s="149"/>
      <c r="AC78" s="149"/>
      <c r="AD78" s="149"/>
      <c r="AE78" s="149"/>
      <c r="AF78" s="149"/>
      <c r="AG78" s="149" t="s">
        <v>145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3" x14ac:dyDescent="0.2">
      <c r="A79" s="156"/>
      <c r="B79" s="157"/>
      <c r="C79" s="188" t="s">
        <v>218</v>
      </c>
      <c r="D79" s="162"/>
      <c r="E79" s="163"/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49"/>
      <c r="AA79" s="149"/>
      <c r="AB79" s="149"/>
      <c r="AC79" s="149"/>
      <c r="AD79" s="149"/>
      <c r="AE79" s="149"/>
      <c r="AF79" s="149"/>
      <c r="AG79" s="149" t="s">
        <v>145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3" x14ac:dyDescent="0.2">
      <c r="A80" s="156"/>
      <c r="B80" s="157"/>
      <c r="C80" s="188" t="s">
        <v>219</v>
      </c>
      <c r="D80" s="162"/>
      <c r="E80" s="163">
        <v>29.8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49"/>
      <c r="AA80" s="149"/>
      <c r="AB80" s="149"/>
      <c r="AC80" s="149"/>
      <c r="AD80" s="149"/>
      <c r="AE80" s="149"/>
      <c r="AF80" s="149"/>
      <c r="AG80" s="149" t="s">
        <v>145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3" x14ac:dyDescent="0.2">
      <c r="A81" s="156"/>
      <c r="B81" s="157"/>
      <c r="C81" s="188" t="s">
        <v>220</v>
      </c>
      <c r="D81" s="162"/>
      <c r="E81" s="163"/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49"/>
      <c r="AA81" s="149"/>
      <c r="AB81" s="149"/>
      <c r="AC81" s="149"/>
      <c r="AD81" s="149"/>
      <c r="AE81" s="149"/>
      <c r="AF81" s="149"/>
      <c r="AG81" s="149" t="s">
        <v>145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3" x14ac:dyDescent="0.2">
      <c r="A82" s="156"/>
      <c r="B82" s="157"/>
      <c r="C82" s="188" t="s">
        <v>221</v>
      </c>
      <c r="D82" s="162"/>
      <c r="E82" s="163">
        <v>102.44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49"/>
      <c r="AA82" s="149"/>
      <c r="AB82" s="149"/>
      <c r="AC82" s="149"/>
      <c r="AD82" s="149"/>
      <c r="AE82" s="149"/>
      <c r="AF82" s="149"/>
      <c r="AG82" s="149" t="s">
        <v>145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1" x14ac:dyDescent="0.2">
      <c r="A83" s="173">
        <v>21</v>
      </c>
      <c r="B83" s="174" t="s">
        <v>222</v>
      </c>
      <c r="C83" s="187" t="s">
        <v>223</v>
      </c>
      <c r="D83" s="175" t="s">
        <v>139</v>
      </c>
      <c r="E83" s="176">
        <v>26</v>
      </c>
      <c r="F83" s="177"/>
      <c r="G83" s="178">
        <f>ROUND(E83*F83,2)</f>
        <v>0</v>
      </c>
      <c r="H83" s="161"/>
      <c r="I83" s="160">
        <f>ROUND(E83*H83,2)</f>
        <v>0</v>
      </c>
      <c r="J83" s="161"/>
      <c r="K83" s="160">
        <f>ROUND(E83*J83,2)</f>
        <v>0</v>
      </c>
      <c r="L83" s="160">
        <v>21</v>
      </c>
      <c r="M83" s="160">
        <f>G83*(1+L83/100)</f>
        <v>0</v>
      </c>
      <c r="N83" s="159">
        <v>0</v>
      </c>
      <c r="O83" s="159">
        <f>ROUND(E83*N83,2)</f>
        <v>0</v>
      </c>
      <c r="P83" s="159">
        <v>0</v>
      </c>
      <c r="Q83" s="159">
        <f>ROUND(E83*P83,2)</f>
        <v>0</v>
      </c>
      <c r="R83" s="160"/>
      <c r="S83" s="160" t="s">
        <v>140</v>
      </c>
      <c r="T83" s="160" t="s">
        <v>140</v>
      </c>
      <c r="U83" s="160">
        <v>0.05</v>
      </c>
      <c r="V83" s="160">
        <f>ROUND(E83*U83,2)</f>
        <v>1.3</v>
      </c>
      <c r="W83" s="160"/>
      <c r="X83" s="160" t="s">
        <v>141</v>
      </c>
      <c r="Y83" s="160" t="s">
        <v>142</v>
      </c>
      <c r="Z83" s="149"/>
      <c r="AA83" s="149"/>
      <c r="AB83" s="149"/>
      <c r="AC83" s="149"/>
      <c r="AD83" s="149"/>
      <c r="AE83" s="149"/>
      <c r="AF83" s="149"/>
      <c r="AG83" s="149" t="s">
        <v>143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2" x14ac:dyDescent="0.2">
      <c r="A84" s="156"/>
      <c r="B84" s="157"/>
      <c r="C84" s="188" t="s">
        <v>224</v>
      </c>
      <c r="D84" s="162"/>
      <c r="E84" s="163">
        <v>2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49"/>
      <c r="AA84" s="149"/>
      <c r="AB84" s="149"/>
      <c r="AC84" s="149"/>
      <c r="AD84" s="149"/>
      <c r="AE84" s="149"/>
      <c r="AF84" s="149"/>
      <c r="AG84" s="149" t="s">
        <v>145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3" x14ac:dyDescent="0.2">
      <c r="A85" s="156"/>
      <c r="B85" s="157"/>
      <c r="C85" s="188" t="s">
        <v>225</v>
      </c>
      <c r="D85" s="162"/>
      <c r="E85" s="163">
        <v>11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49"/>
      <c r="AA85" s="149"/>
      <c r="AB85" s="149"/>
      <c r="AC85" s="149"/>
      <c r="AD85" s="149"/>
      <c r="AE85" s="149"/>
      <c r="AF85" s="149"/>
      <c r="AG85" s="149" t="s">
        <v>145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3" x14ac:dyDescent="0.2">
      <c r="A86" s="156"/>
      <c r="B86" s="157"/>
      <c r="C86" s="188" t="s">
        <v>226</v>
      </c>
      <c r="D86" s="162"/>
      <c r="E86" s="163">
        <v>13</v>
      </c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49"/>
      <c r="AA86" s="149"/>
      <c r="AB86" s="149"/>
      <c r="AC86" s="149"/>
      <c r="AD86" s="149"/>
      <c r="AE86" s="149"/>
      <c r="AF86" s="149"/>
      <c r="AG86" s="149" t="s">
        <v>145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73">
        <v>22</v>
      </c>
      <c r="B87" s="174" t="s">
        <v>227</v>
      </c>
      <c r="C87" s="187" t="s">
        <v>228</v>
      </c>
      <c r="D87" s="175" t="s">
        <v>150</v>
      </c>
      <c r="E87" s="176">
        <v>4.8</v>
      </c>
      <c r="F87" s="177"/>
      <c r="G87" s="178">
        <f>ROUND(E87*F87,2)</f>
        <v>0</v>
      </c>
      <c r="H87" s="161"/>
      <c r="I87" s="160">
        <f>ROUND(E87*H87,2)</f>
        <v>0</v>
      </c>
      <c r="J87" s="161"/>
      <c r="K87" s="160">
        <f>ROUND(E87*J87,2)</f>
        <v>0</v>
      </c>
      <c r="L87" s="160">
        <v>21</v>
      </c>
      <c r="M87" s="160">
        <f>G87*(1+L87/100)</f>
        <v>0</v>
      </c>
      <c r="N87" s="159">
        <v>1.17E-3</v>
      </c>
      <c r="O87" s="159">
        <f>ROUND(E87*N87,2)</f>
        <v>0.01</v>
      </c>
      <c r="P87" s="159">
        <v>7.5999999999999998E-2</v>
      </c>
      <c r="Q87" s="159">
        <f>ROUND(E87*P87,2)</f>
        <v>0.36</v>
      </c>
      <c r="R87" s="160"/>
      <c r="S87" s="160" t="s">
        <v>140</v>
      </c>
      <c r="T87" s="160" t="s">
        <v>140</v>
      </c>
      <c r="U87" s="160">
        <v>0.93899999999999995</v>
      </c>
      <c r="V87" s="160">
        <f>ROUND(E87*U87,2)</f>
        <v>4.51</v>
      </c>
      <c r="W87" s="160"/>
      <c r="X87" s="160" t="s">
        <v>141</v>
      </c>
      <c r="Y87" s="160" t="s">
        <v>142</v>
      </c>
      <c r="Z87" s="149"/>
      <c r="AA87" s="149"/>
      <c r="AB87" s="149"/>
      <c r="AC87" s="149"/>
      <c r="AD87" s="149"/>
      <c r="AE87" s="149"/>
      <c r="AF87" s="149"/>
      <c r="AG87" s="149" t="s">
        <v>143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2" x14ac:dyDescent="0.2">
      <c r="A88" s="156"/>
      <c r="B88" s="157"/>
      <c r="C88" s="188" t="s">
        <v>229</v>
      </c>
      <c r="D88" s="162"/>
      <c r="E88" s="163">
        <v>1.2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49"/>
      <c r="AA88" s="149"/>
      <c r="AB88" s="149"/>
      <c r="AC88" s="149"/>
      <c r="AD88" s="149"/>
      <c r="AE88" s="149"/>
      <c r="AF88" s="149"/>
      <c r="AG88" s="149" t="s">
        <v>145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3" x14ac:dyDescent="0.2">
      <c r="A89" s="156"/>
      <c r="B89" s="157"/>
      <c r="C89" s="188" t="s">
        <v>230</v>
      </c>
      <c r="D89" s="162"/>
      <c r="E89" s="163">
        <v>3.6</v>
      </c>
      <c r="F89" s="160"/>
      <c r="G89" s="160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49"/>
      <c r="AA89" s="149"/>
      <c r="AB89" s="149"/>
      <c r="AC89" s="149"/>
      <c r="AD89" s="149"/>
      <c r="AE89" s="149"/>
      <c r="AF89" s="149"/>
      <c r="AG89" s="149" t="s">
        <v>145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22.5" outlineLevel="1" x14ac:dyDescent="0.2">
      <c r="A90" s="173">
        <v>23</v>
      </c>
      <c r="B90" s="174" t="s">
        <v>231</v>
      </c>
      <c r="C90" s="187" t="s">
        <v>232</v>
      </c>
      <c r="D90" s="175" t="s">
        <v>180</v>
      </c>
      <c r="E90" s="176">
        <v>45</v>
      </c>
      <c r="F90" s="177"/>
      <c r="G90" s="178">
        <f>ROUND(E90*F90,2)</f>
        <v>0</v>
      </c>
      <c r="H90" s="161"/>
      <c r="I90" s="160">
        <f>ROUND(E90*H90,2)</f>
        <v>0</v>
      </c>
      <c r="J90" s="161"/>
      <c r="K90" s="160">
        <f>ROUND(E90*J90,2)</f>
        <v>0</v>
      </c>
      <c r="L90" s="160">
        <v>21</v>
      </c>
      <c r="M90" s="160">
        <f>G90*(1+L90/100)</f>
        <v>0</v>
      </c>
      <c r="N90" s="159">
        <v>3.8000000000000002E-4</v>
      </c>
      <c r="O90" s="159">
        <f>ROUND(E90*N90,2)</f>
        <v>0.02</v>
      </c>
      <c r="P90" s="159">
        <v>1.2999999999999999E-2</v>
      </c>
      <c r="Q90" s="159">
        <f>ROUND(E90*P90,2)</f>
        <v>0.59</v>
      </c>
      <c r="R90" s="160"/>
      <c r="S90" s="160" t="s">
        <v>140</v>
      </c>
      <c r="T90" s="160" t="s">
        <v>140</v>
      </c>
      <c r="U90" s="160">
        <v>0.107</v>
      </c>
      <c r="V90" s="160">
        <f>ROUND(E90*U90,2)</f>
        <v>4.82</v>
      </c>
      <c r="W90" s="160"/>
      <c r="X90" s="160" t="s">
        <v>141</v>
      </c>
      <c r="Y90" s="160" t="s">
        <v>142</v>
      </c>
      <c r="Z90" s="149"/>
      <c r="AA90" s="149"/>
      <c r="AB90" s="149"/>
      <c r="AC90" s="149"/>
      <c r="AD90" s="149"/>
      <c r="AE90" s="149"/>
      <c r="AF90" s="149"/>
      <c r="AG90" s="149" t="s">
        <v>143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2" x14ac:dyDescent="0.2">
      <c r="A91" s="156"/>
      <c r="B91" s="157"/>
      <c r="C91" s="188" t="s">
        <v>233</v>
      </c>
      <c r="D91" s="162"/>
      <c r="E91" s="163">
        <v>45</v>
      </c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49"/>
      <c r="AA91" s="149"/>
      <c r="AB91" s="149"/>
      <c r="AC91" s="149"/>
      <c r="AD91" s="149"/>
      <c r="AE91" s="149"/>
      <c r="AF91" s="149"/>
      <c r="AG91" s="149" t="s">
        <v>145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73">
        <v>24</v>
      </c>
      <c r="B92" s="174" t="s">
        <v>234</v>
      </c>
      <c r="C92" s="187" t="s">
        <v>235</v>
      </c>
      <c r="D92" s="175" t="s">
        <v>180</v>
      </c>
      <c r="E92" s="176">
        <v>15</v>
      </c>
      <c r="F92" s="177"/>
      <c r="G92" s="178">
        <f>ROUND(E92*F92,2)</f>
        <v>0</v>
      </c>
      <c r="H92" s="161"/>
      <c r="I92" s="160">
        <f>ROUND(E92*H92,2)</f>
        <v>0</v>
      </c>
      <c r="J92" s="161"/>
      <c r="K92" s="160">
        <f>ROUND(E92*J92,2)</f>
        <v>0</v>
      </c>
      <c r="L92" s="160">
        <v>21</v>
      </c>
      <c r="M92" s="160">
        <f>G92*(1+L92/100)</f>
        <v>0</v>
      </c>
      <c r="N92" s="159">
        <v>5.9000000000000003E-4</v>
      </c>
      <c r="O92" s="159">
        <f>ROUND(E92*N92,2)</f>
        <v>0.01</v>
      </c>
      <c r="P92" s="159">
        <v>3.6999999999999998E-2</v>
      </c>
      <c r="Q92" s="159">
        <f>ROUND(E92*P92,2)</f>
        <v>0.56000000000000005</v>
      </c>
      <c r="R92" s="160"/>
      <c r="S92" s="160" t="s">
        <v>140</v>
      </c>
      <c r="T92" s="160" t="s">
        <v>140</v>
      </c>
      <c r="U92" s="160">
        <v>0.443</v>
      </c>
      <c r="V92" s="160">
        <f>ROUND(E92*U92,2)</f>
        <v>6.65</v>
      </c>
      <c r="W92" s="160"/>
      <c r="X92" s="160" t="s">
        <v>141</v>
      </c>
      <c r="Y92" s="160" t="s">
        <v>142</v>
      </c>
      <c r="Z92" s="149"/>
      <c r="AA92" s="149"/>
      <c r="AB92" s="149"/>
      <c r="AC92" s="149"/>
      <c r="AD92" s="149"/>
      <c r="AE92" s="149"/>
      <c r="AF92" s="149"/>
      <c r="AG92" s="149" t="s">
        <v>143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2" x14ac:dyDescent="0.2">
      <c r="A93" s="156"/>
      <c r="B93" s="157"/>
      <c r="C93" s="188" t="s">
        <v>236</v>
      </c>
      <c r="D93" s="162"/>
      <c r="E93" s="163">
        <v>15</v>
      </c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49"/>
      <c r="AA93" s="149"/>
      <c r="AB93" s="149"/>
      <c r="AC93" s="149"/>
      <c r="AD93" s="149"/>
      <c r="AE93" s="149"/>
      <c r="AF93" s="149"/>
      <c r="AG93" s="149" t="s">
        <v>145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73">
        <v>25</v>
      </c>
      <c r="B94" s="174" t="s">
        <v>237</v>
      </c>
      <c r="C94" s="187" t="s">
        <v>238</v>
      </c>
      <c r="D94" s="175" t="s">
        <v>150</v>
      </c>
      <c r="E94" s="176">
        <v>2</v>
      </c>
      <c r="F94" s="177"/>
      <c r="G94" s="178">
        <f>ROUND(E94*F94,2)</f>
        <v>0</v>
      </c>
      <c r="H94" s="161"/>
      <c r="I94" s="160">
        <f>ROUND(E94*H94,2)</f>
        <v>0</v>
      </c>
      <c r="J94" s="161"/>
      <c r="K94" s="160">
        <f>ROUND(E94*J94,2)</f>
        <v>0</v>
      </c>
      <c r="L94" s="160">
        <v>21</v>
      </c>
      <c r="M94" s="160">
        <f>G94*(1+L94/100)</f>
        <v>0</v>
      </c>
      <c r="N94" s="159">
        <v>5.4000000000000001E-4</v>
      </c>
      <c r="O94" s="159">
        <f>ROUND(E94*N94,2)</f>
        <v>0</v>
      </c>
      <c r="P94" s="159">
        <v>0.27</v>
      </c>
      <c r="Q94" s="159">
        <f>ROUND(E94*P94,2)</f>
        <v>0.54</v>
      </c>
      <c r="R94" s="160"/>
      <c r="S94" s="160" t="s">
        <v>140</v>
      </c>
      <c r="T94" s="160" t="s">
        <v>140</v>
      </c>
      <c r="U94" s="160">
        <v>0.43</v>
      </c>
      <c r="V94" s="160">
        <f>ROUND(E94*U94,2)</f>
        <v>0.86</v>
      </c>
      <c r="W94" s="160"/>
      <c r="X94" s="160" t="s">
        <v>141</v>
      </c>
      <c r="Y94" s="160" t="s">
        <v>142</v>
      </c>
      <c r="Z94" s="149"/>
      <c r="AA94" s="149"/>
      <c r="AB94" s="149"/>
      <c r="AC94" s="149"/>
      <c r="AD94" s="149"/>
      <c r="AE94" s="149"/>
      <c r="AF94" s="149"/>
      <c r="AG94" s="149" t="s">
        <v>143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2" x14ac:dyDescent="0.2">
      <c r="A95" s="156"/>
      <c r="B95" s="157"/>
      <c r="C95" s="188" t="s">
        <v>239</v>
      </c>
      <c r="D95" s="162"/>
      <c r="E95" s="163">
        <v>2</v>
      </c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49"/>
      <c r="AA95" s="149"/>
      <c r="AB95" s="149"/>
      <c r="AC95" s="149"/>
      <c r="AD95" s="149"/>
      <c r="AE95" s="149"/>
      <c r="AF95" s="149"/>
      <c r="AG95" s="149" t="s">
        <v>145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73">
        <v>26</v>
      </c>
      <c r="B96" s="174" t="s">
        <v>240</v>
      </c>
      <c r="C96" s="187" t="s">
        <v>241</v>
      </c>
      <c r="D96" s="175" t="s">
        <v>180</v>
      </c>
      <c r="E96" s="176">
        <v>50</v>
      </c>
      <c r="F96" s="177"/>
      <c r="G96" s="178">
        <f>ROUND(E96*F96,2)</f>
        <v>0</v>
      </c>
      <c r="H96" s="161"/>
      <c r="I96" s="160">
        <f>ROUND(E96*H96,2)</f>
        <v>0</v>
      </c>
      <c r="J96" s="161"/>
      <c r="K96" s="160">
        <f>ROUND(E96*J96,2)</f>
        <v>0</v>
      </c>
      <c r="L96" s="160">
        <v>21</v>
      </c>
      <c r="M96" s="160">
        <f>G96*(1+L96/100)</f>
        <v>0</v>
      </c>
      <c r="N96" s="159">
        <v>4.8999999999999998E-4</v>
      </c>
      <c r="O96" s="159">
        <f>ROUND(E96*N96,2)</f>
        <v>0.02</v>
      </c>
      <c r="P96" s="159">
        <v>8.9999999999999993E-3</v>
      </c>
      <c r="Q96" s="159">
        <f>ROUND(E96*P96,2)</f>
        <v>0.45</v>
      </c>
      <c r="R96" s="160"/>
      <c r="S96" s="160" t="s">
        <v>140</v>
      </c>
      <c r="T96" s="160" t="s">
        <v>140</v>
      </c>
      <c r="U96" s="160">
        <v>0.247</v>
      </c>
      <c r="V96" s="160">
        <f>ROUND(E96*U96,2)</f>
        <v>12.35</v>
      </c>
      <c r="W96" s="160"/>
      <c r="X96" s="160" t="s">
        <v>141</v>
      </c>
      <c r="Y96" s="160" t="s">
        <v>142</v>
      </c>
      <c r="Z96" s="149"/>
      <c r="AA96" s="149"/>
      <c r="AB96" s="149"/>
      <c r="AC96" s="149"/>
      <c r="AD96" s="149"/>
      <c r="AE96" s="149"/>
      <c r="AF96" s="149"/>
      <c r="AG96" s="149" t="s">
        <v>143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2" x14ac:dyDescent="0.2">
      <c r="A97" s="156"/>
      <c r="B97" s="157"/>
      <c r="C97" s="188" t="s">
        <v>242</v>
      </c>
      <c r="D97" s="162"/>
      <c r="E97" s="163">
        <v>50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49"/>
      <c r="AA97" s="149"/>
      <c r="AB97" s="149"/>
      <c r="AC97" s="149"/>
      <c r="AD97" s="149"/>
      <c r="AE97" s="149"/>
      <c r="AF97" s="149"/>
      <c r="AG97" s="149" t="s">
        <v>145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73">
        <v>27</v>
      </c>
      <c r="B98" s="174" t="s">
        <v>243</v>
      </c>
      <c r="C98" s="187" t="s">
        <v>244</v>
      </c>
      <c r="D98" s="175" t="s">
        <v>180</v>
      </c>
      <c r="E98" s="176">
        <v>1.25</v>
      </c>
      <c r="F98" s="177"/>
      <c r="G98" s="178">
        <f>ROUND(E98*F98,2)</f>
        <v>0</v>
      </c>
      <c r="H98" s="161"/>
      <c r="I98" s="160">
        <f>ROUND(E98*H98,2)</f>
        <v>0</v>
      </c>
      <c r="J98" s="161"/>
      <c r="K98" s="160">
        <f>ROUND(E98*J98,2)</f>
        <v>0</v>
      </c>
      <c r="L98" s="160">
        <v>21</v>
      </c>
      <c r="M98" s="160">
        <f>G98*(1+L98/100)</f>
        <v>0</v>
      </c>
      <c r="N98" s="159">
        <v>4.8999999999999998E-4</v>
      </c>
      <c r="O98" s="159">
        <f>ROUND(E98*N98,2)</f>
        <v>0</v>
      </c>
      <c r="P98" s="159">
        <v>2.7E-2</v>
      </c>
      <c r="Q98" s="159">
        <f>ROUND(E98*P98,2)</f>
        <v>0.03</v>
      </c>
      <c r="R98" s="160"/>
      <c r="S98" s="160" t="s">
        <v>140</v>
      </c>
      <c r="T98" s="160" t="s">
        <v>140</v>
      </c>
      <c r="U98" s="160">
        <v>0.42199999999999999</v>
      </c>
      <c r="V98" s="160">
        <f>ROUND(E98*U98,2)</f>
        <v>0.53</v>
      </c>
      <c r="W98" s="160"/>
      <c r="X98" s="160" t="s">
        <v>141</v>
      </c>
      <c r="Y98" s="160" t="s">
        <v>142</v>
      </c>
      <c r="Z98" s="149"/>
      <c r="AA98" s="149"/>
      <c r="AB98" s="149"/>
      <c r="AC98" s="149"/>
      <c r="AD98" s="149"/>
      <c r="AE98" s="149"/>
      <c r="AF98" s="149"/>
      <c r="AG98" s="149" t="s">
        <v>143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2" x14ac:dyDescent="0.2">
      <c r="A99" s="156"/>
      <c r="B99" s="157"/>
      <c r="C99" s="188" t="s">
        <v>245</v>
      </c>
      <c r="D99" s="162"/>
      <c r="E99" s="163">
        <v>1.25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49"/>
      <c r="AA99" s="149"/>
      <c r="AB99" s="149"/>
      <c r="AC99" s="149"/>
      <c r="AD99" s="149"/>
      <c r="AE99" s="149"/>
      <c r="AF99" s="149"/>
      <c r="AG99" s="149" t="s">
        <v>145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73">
        <v>28</v>
      </c>
      <c r="B100" s="174" t="s">
        <v>246</v>
      </c>
      <c r="C100" s="187" t="s">
        <v>247</v>
      </c>
      <c r="D100" s="175" t="s">
        <v>180</v>
      </c>
      <c r="E100" s="176">
        <v>20</v>
      </c>
      <c r="F100" s="177"/>
      <c r="G100" s="178">
        <f>ROUND(E100*F100,2)</f>
        <v>0</v>
      </c>
      <c r="H100" s="161"/>
      <c r="I100" s="160">
        <f>ROUND(E100*H100,2)</f>
        <v>0</v>
      </c>
      <c r="J100" s="161"/>
      <c r="K100" s="160">
        <f>ROUND(E100*J100,2)</f>
        <v>0</v>
      </c>
      <c r="L100" s="160">
        <v>21</v>
      </c>
      <c r="M100" s="160">
        <f>G100*(1+L100/100)</f>
        <v>0</v>
      </c>
      <c r="N100" s="159">
        <v>4.8999999999999998E-4</v>
      </c>
      <c r="O100" s="159">
        <f>ROUND(E100*N100,2)</f>
        <v>0.01</v>
      </c>
      <c r="P100" s="159">
        <v>0.04</v>
      </c>
      <c r="Q100" s="159">
        <f>ROUND(E100*P100,2)</f>
        <v>0.8</v>
      </c>
      <c r="R100" s="160"/>
      <c r="S100" s="160" t="s">
        <v>140</v>
      </c>
      <c r="T100" s="160" t="s">
        <v>140</v>
      </c>
      <c r="U100" s="160">
        <v>0.66800000000000004</v>
      </c>
      <c r="V100" s="160">
        <f>ROUND(E100*U100,2)</f>
        <v>13.36</v>
      </c>
      <c r="W100" s="160"/>
      <c r="X100" s="160" t="s">
        <v>141</v>
      </c>
      <c r="Y100" s="160" t="s">
        <v>142</v>
      </c>
      <c r="Z100" s="149"/>
      <c r="AA100" s="149"/>
      <c r="AB100" s="149"/>
      <c r="AC100" s="149"/>
      <c r="AD100" s="149"/>
      <c r="AE100" s="149"/>
      <c r="AF100" s="149"/>
      <c r="AG100" s="149" t="s">
        <v>143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2" x14ac:dyDescent="0.2">
      <c r="A101" s="156"/>
      <c r="B101" s="157"/>
      <c r="C101" s="188" t="s">
        <v>248</v>
      </c>
      <c r="D101" s="162"/>
      <c r="E101" s="163">
        <v>20</v>
      </c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49"/>
      <c r="AA101" s="149"/>
      <c r="AB101" s="149"/>
      <c r="AC101" s="149"/>
      <c r="AD101" s="149"/>
      <c r="AE101" s="149"/>
      <c r="AF101" s="149"/>
      <c r="AG101" s="149" t="s">
        <v>145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73">
        <v>29</v>
      </c>
      <c r="B102" s="174" t="s">
        <v>249</v>
      </c>
      <c r="C102" s="187" t="s">
        <v>250</v>
      </c>
      <c r="D102" s="175" t="s">
        <v>150</v>
      </c>
      <c r="E102" s="176">
        <v>284.10000000000002</v>
      </c>
      <c r="F102" s="177"/>
      <c r="G102" s="178">
        <f>ROUND(E102*F102,2)</f>
        <v>0</v>
      </c>
      <c r="H102" s="161"/>
      <c r="I102" s="160">
        <f>ROUND(E102*H102,2)</f>
        <v>0</v>
      </c>
      <c r="J102" s="161"/>
      <c r="K102" s="160">
        <f>ROUND(E102*J102,2)</f>
        <v>0</v>
      </c>
      <c r="L102" s="160">
        <v>21</v>
      </c>
      <c r="M102" s="160">
        <f>G102*(1+L102/100)</f>
        <v>0</v>
      </c>
      <c r="N102" s="159">
        <v>0</v>
      </c>
      <c r="O102" s="159">
        <f>ROUND(E102*N102,2)</f>
        <v>0</v>
      </c>
      <c r="P102" s="159">
        <v>4.5999999999999999E-2</v>
      </c>
      <c r="Q102" s="159">
        <f>ROUND(E102*P102,2)</f>
        <v>13.07</v>
      </c>
      <c r="R102" s="160"/>
      <c r="S102" s="160" t="s">
        <v>140</v>
      </c>
      <c r="T102" s="160" t="s">
        <v>140</v>
      </c>
      <c r="U102" s="160">
        <v>0.26</v>
      </c>
      <c r="V102" s="160">
        <f>ROUND(E102*U102,2)</f>
        <v>73.87</v>
      </c>
      <c r="W102" s="160"/>
      <c r="X102" s="160" t="s">
        <v>141</v>
      </c>
      <c r="Y102" s="160" t="s">
        <v>142</v>
      </c>
      <c r="Z102" s="149"/>
      <c r="AA102" s="149"/>
      <c r="AB102" s="149"/>
      <c r="AC102" s="149"/>
      <c r="AD102" s="149"/>
      <c r="AE102" s="149"/>
      <c r="AF102" s="149"/>
      <c r="AG102" s="149" t="s">
        <v>143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2" x14ac:dyDescent="0.2">
      <c r="A103" s="156"/>
      <c r="B103" s="157"/>
      <c r="C103" s="188" t="s">
        <v>251</v>
      </c>
      <c r="D103" s="162"/>
      <c r="E103" s="163"/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60"/>
      <c r="Z103" s="149"/>
      <c r="AA103" s="149"/>
      <c r="AB103" s="149"/>
      <c r="AC103" s="149"/>
      <c r="AD103" s="149"/>
      <c r="AE103" s="149"/>
      <c r="AF103" s="149"/>
      <c r="AG103" s="149" t="s">
        <v>145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3" x14ac:dyDescent="0.2">
      <c r="A104" s="156"/>
      <c r="B104" s="157"/>
      <c r="C104" s="188" t="s">
        <v>252</v>
      </c>
      <c r="D104" s="162"/>
      <c r="E104" s="163">
        <v>284.10000000000002</v>
      </c>
      <c r="F104" s="160"/>
      <c r="G104" s="160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60"/>
      <c r="Z104" s="149"/>
      <c r="AA104" s="149"/>
      <c r="AB104" s="149"/>
      <c r="AC104" s="149"/>
      <c r="AD104" s="149"/>
      <c r="AE104" s="149"/>
      <c r="AF104" s="149"/>
      <c r="AG104" s="149" t="s">
        <v>145</v>
      </c>
      <c r="AH104" s="149">
        <v>5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73">
        <v>30</v>
      </c>
      <c r="B105" s="174" t="s">
        <v>253</v>
      </c>
      <c r="C105" s="187" t="s">
        <v>254</v>
      </c>
      <c r="D105" s="175" t="s">
        <v>150</v>
      </c>
      <c r="E105" s="176">
        <v>284.10000000000002</v>
      </c>
      <c r="F105" s="177"/>
      <c r="G105" s="178">
        <f>ROUND(E105*F105,2)</f>
        <v>0</v>
      </c>
      <c r="H105" s="161"/>
      <c r="I105" s="160">
        <f>ROUND(E105*H105,2)</f>
        <v>0</v>
      </c>
      <c r="J105" s="161"/>
      <c r="K105" s="160">
        <f>ROUND(E105*J105,2)</f>
        <v>0</v>
      </c>
      <c r="L105" s="160">
        <v>21</v>
      </c>
      <c r="M105" s="160">
        <f>G105*(1+L105/100)</f>
        <v>0</v>
      </c>
      <c r="N105" s="159">
        <v>0</v>
      </c>
      <c r="O105" s="159">
        <f>ROUND(E105*N105,2)</f>
        <v>0</v>
      </c>
      <c r="P105" s="159">
        <v>6.8000000000000005E-2</v>
      </c>
      <c r="Q105" s="159">
        <f>ROUND(E105*P105,2)</f>
        <v>19.32</v>
      </c>
      <c r="R105" s="160"/>
      <c r="S105" s="160" t="s">
        <v>140</v>
      </c>
      <c r="T105" s="160" t="s">
        <v>140</v>
      </c>
      <c r="U105" s="160">
        <v>0.3</v>
      </c>
      <c r="V105" s="160">
        <f>ROUND(E105*U105,2)</f>
        <v>85.23</v>
      </c>
      <c r="W105" s="160"/>
      <c r="X105" s="160" t="s">
        <v>141</v>
      </c>
      <c r="Y105" s="160" t="s">
        <v>142</v>
      </c>
      <c r="Z105" s="149"/>
      <c r="AA105" s="149"/>
      <c r="AB105" s="149"/>
      <c r="AC105" s="149"/>
      <c r="AD105" s="149"/>
      <c r="AE105" s="149"/>
      <c r="AF105" s="149"/>
      <c r="AG105" s="149" t="s">
        <v>143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2" x14ac:dyDescent="0.2">
      <c r="A106" s="156"/>
      <c r="B106" s="157"/>
      <c r="C106" s="188" t="s">
        <v>255</v>
      </c>
      <c r="D106" s="162"/>
      <c r="E106" s="163">
        <v>12.3</v>
      </c>
      <c r="F106" s="160"/>
      <c r="G106" s="160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60"/>
      <c r="Z106" s="149"/>
      <c r="AA106" s="149"/>
      <c r="AB106" s="149"/>
      <c r="AC106" s="149"/>
      <c r="AD106" s="149"/>
      <c r="AE106" s="149"/>
      <c r="AF106" s="149"/>
      <c r="AG106" s="149" t="s">
        <v>145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3" x14ac:dyDescent="0.2">
      <c r="A107" s="156"/>
      <c r="B107" s="157"/>
      <c r="C107" s="188" t="s">
        <v>256</v>
      </c>
      <c r="D107" s="162"/>
      <c r="E107" s="163">
        <v>21.9</v>
      </c>
      <c r="F107" s="160"/>
      <c r="G107" s="160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60"/>
      <c r="Z107" s="149"/>
      <c r="AA107" s="149"/>
      <c r="AB107" s="149"/>
      <c r="AC107" s="149"/>
      <c r="AD107" s="149"/>
      <c r="AE107" s="149"/>
      <c r="AF107" s="149"/>
      <c r="AG107" s="149" t="s">
        <v>145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3" x14ac:dyDescent="0.2">
      <c r="A108" s="156"/>
      <c r="B108" s="157"/>
      <c r="C108" s="188" t="s">
        <v>257</v>
      </c>
      <c r="D108" s="162"/>
      <c r="E108" s="163">
        <v>12.9</v>
      </c>
      <c r="F108" s="160"/>
      <c r="G108" s="160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60"/>
      <c r="Z108" s="149"/>
      <c r="AA108" s="149"/>
      <c r="AB108" s="149"/>
      <c r="AC108" s="149"/>
      <c r="AD108" s="149"/>
      <c r="AE108" s="149"/>
      <c r="AF108" s="149"/>
      <c r="AG108" s="149" t="s">
        <v>145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3" x14ac:dyDescent="0.2">
      <c r="A109" s="156"/>
      <c r="B109" s="157"/>
      <c r="C109" s="188" t="s">
        <v>258</v>
      </c>
      <c r="D109" s="162"/>
      <c r="E109" s="163">
        <v>23.25</v>
      </c>
      <c r="F109" s="160"/>
      <c r="G109" s="16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60"/>
      <c r="Z109" s="149"/>
      <c r="AA109" s="149"/>
      <c r="AB109" s="149"/>
      <c r="AC109" s="149"/>
      <c r="AD109" s="149"/>
      <c r="AE109" s="149"/>
      <c r="AF109" s="149"/>
      <c r="AG109" s="149" t="s">
        <v>145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3" x14ac:dyDescent="0.2">
      <c r="A110" s="156"/>
      <c r="B110" s="157"/>
      <c r="C110" s="188" t="s">
        <v>259</v>
      </c>
      <c r="D110" s="162"/>
      <c r="E110" s="163">
        <v>22.8</v>
      </c>
      <c r="F110" s="160"/>
      <c r="G110" s="160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60"/>
      <c r="Z110" s="149"/>
      <c r="AA110" s="149"/>
      <c r="AB110" s="149"/>
      <c r="AC110" s="149"/>
      <c r="AD110" s="149"/>
      <c r="AE110" s="149"/>
      <c r="AF110" s="149"/>
      <c r="AG110" s="149" t="s">
        <v>145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3" x14ac:dyDescent="0.2">
      <c r="A111" s="156"/>
      <c r="B111" s="157"/>
      <c r="C111" s="188" t="s">
        <v>260</v>
      </c>
      <c r="D111" s="162"/>
      <c r="E111" s="163">
        <v>19.2</v>
      </c>
      <c r="F111" s="160"/>
      <c r="G111" s="160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60"/>
      <c r="Z111" s="149"/>
      <c r="AA111" s="149"/>
      <c r="AB111" s="149"/>
      <c r="AC111" s="149"/>
      <c r="AD111" s="149"/>
      <c r="AE111" s="149"/>
      <c r="AF111" s="149"/>
      <c r="AG111" s="149" t="s">
        <v>145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3" x14ac:dyDescent="0.2">
      <c r="A112" s="156"/>
      <c r="B112" s="157"/>
      <c r="C112" s="188" t="s">
        <v>261</v>
      </c>
      <c r="D112" s="162"/>
      <c r="E112" s="163">
        <v>28.8</v>
      </c>
      <c r="F112" s="160"/>
      <c r="G112" s="160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60"/>
      <c r="Z112" s="149"/>
      <c r="AA112" s="149"/>
      <c r="AB112" s="149"/>
      <c r="AC112" s="149"/>
      <c r="AD112" s="149"/>
      <c r="AE112" s="149"/>
      <c r="AF112" s="149"/>
      <c r="AG112" s="149" t="s">
        <v>145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3" x14ac:dyDescent="0.2">
      <c r="A113" s="156"/>
      <c r="B113" s="157"/>
      <c r="C113" s="188" t="s">
        <v>262</v>
      </c>
      <c r="D113" s="162"/>
      <c r="E113" s="163">
        <v>21.9</v>
      </c>
      <c r="F113" s="160"/>
      <c r="G113" s="160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60"/>
      <c r="Z113" s="149"/>
      <c r="AA113" s="149"/>
      <c r="AB113" s="149"/>
      <c r="AC113" s="149"/>
      <c r="AD113" s="149"/>
      <c r="AE113" s="149"/>
      <c r="AF113" s="149"/>
      <c r="AG113" s="149" t="s">
        <v>145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3" x14ac:dyDescent="0.2">
      <c r="A114" s="156"/>
      <c r="B114" s="157"/>
      <c r="C114" s="188" t="s">
        <v>263</v>
      </c>
      <c r="D114" s="162"/>
      <c r="E114" s="163">
        <v>14.1</v>
      </c>
      <c r="F114" s="160"/>
      <c r="G114" s="160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60"/>
      <c r="Z114" s="149"/>
      <c r="AA114" s="149"/>
      <c r="AB114" s="149"/>
      <c r="AC114" s="149"/>
      <c r="AD114" s="149"/>
      <c r="AE114" s="149"/>
      <c r="AF114" s="149"/>
      <c r="AG114" s="149" t="s">
        <v>145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3" x14ac:dyDescent="0.2">
      <c r="A115" s="156"/>
      <c r="B115" s="157"/>
      <c r="C115" s="188" t="s">
        <v>257</v>
      </c>
      <c r="D115" s="162"/>
      <c r="E115" s="163">
        <v>12.9</v>
      </c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60"/>
      <c r="Z115" s="149"/>
      <c r="AA115" s="149"/>
      <c r="AB115" s="149"/>
      <c r="AC115" s="149"/>
      <c r="AD115" s="149"/>
      <c r="AE115" s="149"/>
      <c r="AF115" s="149"/>
      <c r="AG115" s="149" t="s">
        <v>145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3" x14ac:dyDescent="0.2">
      <c r="A116" s="156"/>
      <c r="B116" s="157"/>
      <c r="C116" s="188" t="s">
        <v>258</v>
      </c>
      <c r="D116" s="162"/>
      <c r="E116" s="163">
        <v>23.25</v>
      </c>
      <c r="F116" s="160"/>
      <c r="G116" s="160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60"/>
      <c r="Z116" s="149"/>
      <c r="AA116" s="149"/>
      <c r="AB116" s="149"/>
      <c r="AC116" s="149"/>
      <c r="AD116" s="149"/>
      <c r="AE116" s="149"/>
      <c r="AF116" s="149"/>
      <c r="AG116" s="149" t="s">
        <v>145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3" x14ac:dyDescent="0.2">
      <c r="A117" s="156"/>
      <c r="B117" s="157"/>
      <c r="C117" s="188" t="s">
        <v>259</v>
      </c>
      <c r="D117" s="162"/>
      <c r="E117" s="163">
        <v>22.8</v>
      </c>
      <c r="F117" s="160"/>
      <c r="G117" s="160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60"/>
      <c r="Z117" s="149"/>
      <c r="AA117" s="149"/>
      <c r="AB117" s="149"/>
      <c r="AC117" s="149"/>
      <c r="AD117" s="149"/>
      <c r="AE117" s="149"/>
      <c r="AF117" s="149"/>
      <c r="AG117" s="149" t="s">
        <v>145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3" x14ac:dyDescent="0.2">
      <c r="A118" s="156"/>
      <c r="B118" s="157"/>
      <c r="C118" s="188" t="s">
        <v>260</v>
      </c>
      <c r="D118" s="162"/>
      <c r="E118" s="163">
        <v>19.2</v>
      </c>
      <c r="F118" s="160"/>
      <c r="G118" s="160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60"/>
      <c r="Z118" s="149"/>
      <c r="AA118" s="149"/>
      <c r="AB118" s="149"/>
      <c r="AC118" s="149"/>
      <c r="AD118" s="149"/>
      <c r="AE118" s="149"/>
      <c r="AF118" s="149"/>
      <c r="AG118" s="149" t="s">
        <v>145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3" x14ac:dyDescent="0.2">
      <c r="A119" s="156"/>
      <c r="B119" s="157"/>
      <c r="C119" s="188" t="s">
        <v>261</v>
      </c>
      <c r="D119" s="162"/>
      <c r="E119" s="163">
        <v>28.8</v>
      </c>
      <c r="F119" s="160"/>
      <c r="G119" s="160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60"/>
      <c r="Z119" s="149"/>
      <c r="AA119" s="149"/>
      <c r="AB119" s="149"/>
      <c r="AC119" s="149"/>
      <c r="AD119" s="149"/>
      <c r="AE119" s="149"/>
      <c r="AF119" s="149"/>
      <c r="AG119" s="149" t="s">
        <v>145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x14ac:dyDescent="0.2">
      <c r="A120" s="166" t="s">
        <v>135</v>
      </c>
      <c r="B120" s="167" t="s">
        <v>82</v>
      </c>
      <c r="C120" s="186" t="s">
        <v>83</v>
      </c>
      <c r="D120" s="168"/>
      <c r="E120" s="169"/>
      <c r="F120" s="170"/>
      <c r="G120" s="171">
        <f>SUMIF(AG121:AG121,"&lt;&gt;NOR",G121:G121)</f>
        <v>0</v>
      </c>
      <c r="H120" s="165"/>
      <c r="I120" s="165">
        <f>SUM(I121:I121)</f>
        <v>0</v>
      </c>
      <c r="J120" s="165"/>
      <c r="K120" s="165">
        <f>SUM(K121:K121)</f>
        <v>0</v>
      </c>
      <c r="L120" s="165"/>
      <c r="M120" s="165">
        <f>SUM(M121:M121)</f>
        <v>0</v>
      </c>
      <c r="N120" s="164"/>
      <c r="O120" s="164">
        <f>SUM(O121:O121)</f>
        <v>0</v>
      </c>
      <c r="P120" s="164"/>
      <c r="Q120" s="164">
        <f>SUM(Q121:Q121)</f>
        <v>0</v>
      </c>
      <c r="R120" s="165"/>
      <c r="S120" s="165"/>
      <c r="T120" s="165"/>
      <c r="U120" s="165"/>
      <c r="V120" s="165">
        <f>SUM(V121:V121)</f>
        <v>21.68</v>
      </c>
      <c r="W120" s="165"/>
      <c r="X120" s="165"/>
      <c r="Y120" s="165"/>
      <c r="AG120" t="s">
        <v>136</v>
      </c>
    </row>
    <row r="121" spans="1:60" outlineLevel="1" x14ac:dyDescent="0.2">
      <c r="A121" s="179">
        <v>31</v>
      </c>
      <c r="B121" s="180" t="s">
        <v>264</v>
      </c>
      <c r="C121" s="189" t="s">
        <v>265</v>
      </c>
      <c r="D121" s="181" t="s">
        <v>266</v>
      </c>
      <c r="E121" s="182">
        <v>11.456429999999999</v>
      </c>
      <c r="F121" s="183"/>
      <c r="G121" s="184">
        <f>ROUND(E121*F121,2)</f>
        <v>0</v>
      </c>
      <c r="H121" s="161"/>
      <c r="I121" s="160">
        <f>ROUND(E121*H121,2)</f>
        <v>0</v>
      </c>
      <c r="J121" s="161"/>
      <c r="K121" s="160">
        <f>ROUND(E121*J121,2)</f>
        <v>0</v>
      </c>
      <c r="L121" s="160">
        <v>21</v>
      </c>
      <c r="M121" s="160">
        <f>G121*(1+L121/100)</f>
        <v>0</v>
      </c>
      <c r="N121" s="159">
        <v>0</v>
      </c>
      <c r="O121" s="159">
        <f>ROUND(E121*N121,2)</f>
        <v>0</v>
      </c>
      <c r="P121" s="159">
        <v>0</v>
      </c>
      <c r="Q121" s="159">
        <f>ROUND(E121*P121,2)</f>
        <v>0</v>
      </c>
      <c r="R121" s="160"/>
      <c r="S121" s="160" t="s">
        <v>140</v>
      </c>
      <c r="T121" s="160" t="s">
        <v>140</v>
      </c>
      <c r="U121" s="160">
        <v>1.8919999999999999</v>
      </c>
      <c r="V121" s="160">
        <f>ROUND(E121*U121,2)</f>
        <v>21.68</v>
      </c>
      <c r="W121" s="160"/>
      <c r="X121" s="160" t="s">
        <v>267</v>
      </c>
      <c r="Y121" s="160" t="s">
        <v>142</v>
      </c>
      <c r="Z121" s="149"/>
      <c r="AA121" s="149"/>
      <c r="AB121" s="149"/>
      <c r="AC121" s="149"/>
      <c r="AD121" s="149"/>
      <c r="AE121" s="149"/>
      <c r="AF121" s="149"/>
      <c r="AG121" s="149" t="s">
        <v>268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x14ac:dyDescent="0.2">
      <c r="A122" s="166" t="s">
        <v>135</v>
      </c>
      <c r="B122" s="167" t="s">
        <v>84</v>
      </c>
      <c r="C122" s="186" t="s">
        <v>85</v>
      </c>
      <c r="D122" s="168"/>
      <c r="E122" s="169"/>
      <c r="F122" s="170"/>
      <c r="G122" s="171">
        <f>SUMIF(AG123:AG142,"&lt;&gt;NOR",G123:G142)</f>
        <v>0</v>
      </c>
      <c r="H122" s="165"/>
      <c r="I122" s="165">
        <f>SUM(I123:I142)</f>
        <v>0</v>
      </c>
      <c r="J122" s="165"/>
      <c r="K122" s="165">
        <f>SUM(K123:K142)</f>
        <v>0</v>
      </c>
      <c r="L122" s="165"/>
      <c r="M122" s="165">
        <f>SUM(M123:M142)</f>
        <v>0</v>
      </c>
      <c r="N122" s="164"/>
      <c r="O122" s="164">
        <f>SUM(O123:O142)</f>
        <v>0.03</v>
      </c>
      <c r="P122" s="164"/>
      <c r="Q122" s="164">
        <f>SUM(Q123:Q142)</f>
        <v>0</v>
      </c>
      <c r="R122" s="165"/>
      <c r="S122" s="165"/>
      <c r="T122" s="165"/>
      <c r="U122" s="165"/>
      <c r="V122" s="165">
        <f>SUM(V123:V142)</f>
        <v>72.72</v>
      </c>
      <c r="W122" s="165"/>
      <c r="X122" s="165"/>
      <c r="Y122" s="165"/>
      <c r="AG122" t="s">
        <v>136</v>
      </c>
    </row>
    <row r="123" spans="1:60" ht="22.5" outlineLevel="1" x14ac:dyDescent="0.2">
      <c r="A123" s="173">
        <v>32</v>
      </c>
      <c r="B123" s="174" t="s">
        <v>269</v>
      </c>
      <c r="C123" s="187" t="s">
        <v>270</v>
      </c>
      <c r="D123" s="175" t="s">
        <v>139</v>
      </c>
      <c r="E123" s="176">
        <v>20</v>
      </c>
      <c r="F123" s="177"/>
      <c r="G123" s="178">
        <f>ROUND(E123*F123,2)</f>
        <v>0</v>
      </c>
      <c r="H123" s="161"/>
      <c r="I123" s="160">
        <f>ROUND(E123*H123,2)</f>
        <v>0</v>
      </c>
      <c r="J123" s="161"/>
      <c r="K123" s="160">
        <f>ROUND(E123*J123,2)</f>
        <v>0</v>
      </c>
      <c r="L123" s="160">
        <v>21</v>
      </c>
      <c r="M123" s="160">
        <f>G123*(1+L123/100)</f>
        <v>0</v>
      </c>
      <c r="N123" s="159">
        <v>0</v>
      </c>
      <c r="O123" s="159">
        <f>ROUND(E123*N123,2)</f>
        <v>0</v>
      </c>
      <c r="P123" s="159">
        <v>0</v>
      </c>
      <c r="Q123" s="159">
        <f>ROUND(E123*P123,2)</f>
        <v>0</v>
      </c>
      <c r="R123" s="160"/>
      <c r="S123" s="160" t="s">
        <v>140</v>
      </c>
      <c r="T123" s="160" t="s">
        <v>140</v>
      </c>
      <c r="U123" s="160">
        <v>0.99</v>
      </c>
      <c r="V123" s="160">
        <f>ROUND(E123*U123,2)</f>
        <v>19.8</v>
      </c>
      <c r="W123" s="160"/>
      <c r="X123" s="160" t="s">
        <v>141</v>
      </c>
      <c r="Y123" s="160" t="s">
        <v>142</v>
      </c>
      <c r="Z123" s="149"/>
      <c r="AA123" s="149"/>
      <c r="AB123" s="149"/>
      <c r="AC123" s="149"/>
      <c r="AD123" s="149"/>
      <c r="AE123" s="149"/>
      <c r="AF123" s="149"/>
      <c r="AG123" s="149" t="s">
        <v>143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2" x14ac:dyDescent="0.2">
      <c r="A124" s="156"/>
      <c r="B124" s="157"/>
      <c r="C124" s="188" t="s">
        <v>271</v>
      </c>
      <c r="D124" s="162"/>
      <c r="E124" s="163">
        <v>20</v>
      </c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60"/>
      <c r="Z124" s="149"/>
      <c r="AA124" s="149"/>
      <c r="AB124" s="149"/>
      <c r="AC124" s="149"/>
      <c r="AD124" s="149"/>
      <c r="AE124" s="149"/>
      <c r="AF124" s="149"/>
      <c r="AG124" s="149" t="s">
        <v>145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73">
        <v>33</v>
      </c>
      <c r="B125" s="174" t="s">
        <v>272</v>
      </c>
      <c r="C125" s="187" t="s">
        <v>273</v>
      </c>
      <c r="D125" s="175" t="s">
        <v>180</v>
      </c>
      <c r="E125" s="176">
        <v>15</v>
      </c>
      <c r="F125" s="177"/>
      <c r="G125" s="178">
        <f>ROUND(E125*F125,2)</f>
        <v>0</v>
      </c>
      <c r="H125" s="161"/>
      <c r="I125" s="160">
        <f>ROUND(E125*H125,2)</f>
        <v>0</v>
      </c>
      <c r="J125" s="161"/>
      <c r="K125" s="160">
        <f>ROUND(E125*J125,2)</f>
        <v>0</v>
      </c>
      <c r="L125" s="160">
        <v>21</v>
      </c>
      <c r="M125" s="160">
        <f>G125*(1+L125/100)</f>
        <v>0</v>
      </c>
      <c r="N125" s="159">
        <v>4.6999999999999999E-4</v>
      </c>
      <c r="O125" s="159">
        <f>ROUND(E125*N125,2)</f>
        <v>0.01</v>
      </c>
      <c r="P125" s="159">
        <v>0</v>
      </c>
      <c r="Q125" s="159">
        <f>ROUND(E125*P125,2)</f>
        <v>0</v>
      </c>
      <c r="R125" s="160"/>
      <c r="S125" s="160" t="s">
        <v>140</v>
      </c>
      <c r="T125" s="160" t="s">
        <v>140</v>
      </c>
      <c r="U125" s="160">
        <v>0.35899999999999999</v>
      </c>
      <c r="V125" s="160">
        <f>ROUND(E125*U125,2)</f>
        <v>5.39</v>
      </c>
      <c r="W125" s="160"/>
      <c r="X125" s="160" t="s">
        <v>141</v>
      </c>
      <c r="Y125" s="160" t="s">
        <v>142</v>
      </c>
      <c r="Z125" s="149"/>
      <c r="AA125" s="149"/>
      <c r="AB125" s="149"/>
      <c r="AC125" s="149"/>
      <c r="AD125" s="149"/>
      <c r="AE125" s="149"/>
      <c r="AF125" s="149"/>
      <c r="AG125" s="149" t="s">
        <v>143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2" x14ac:dyDescent="0.2">
      <c r="A126" s="156"/>
      <c r="B126" s="157"/>
      <c r="C126" s="188" t="s">
        <v>177</v>
      </c>
      <c r="D126" s="162"/>
      <c r="E126" s="163">
        <v>15</v>
      </c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60"/>
      <c r="Z126" s="149"/>
      <c r="AA126" s="149"/>
      <c r="AB126" s="149"/>
      <c r="AC126" s="149"/>
      <c r="AD126" s="149"/>
      <c r="AE126" s="149"/>
      <c r="AF126" s="149"/>
      <c r="AG126" s="149" t="s">
        <v>145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73">
        <v>34</v>
      </c>
      <c r="B127" s="174" t="s">
        <v>274</v>
      </c>
      <c r="C127" s="187" t="s">
        <v>275</v>
      </c>
      <c r="D127" s="175" t="s">
        <v>180</v>
      </c>
      <c r="E127" s="176">
        <v>5</v>
      </c>
      <c r="F127" s="177"/>
      <c r="G127" s="178">
        <f>ROUND(E127*F127,2)</f>
        <v>0</v>
      </c>
      <c r="H127" s="161"/>
      <c r="I127" s="160">
        <f>ROUND(E127*H127,2)</f>
        <v>0</v>
      </c>
      <c r="J127" s="161"/>
      <c r="K127" s="160">
        <f>ROUND(E127*J127,2)</f>
        <v>0</v>
      </c>
      <c r="L127" s="160">
        <v>21</v>
      </c>
      <c r="M127" s="160">
        <f>G127*(1+L127/100)</f>
        <v>0</v>
      </c>
      <c r="N127" s="159">
        <v>6.9999999999999999E-4</v>
      </c>
      <c r="O127" s="159">
        <f>ROUND(E127*N127,2)</f>
        <v>0</v>
      </c>
      <c r="P127" s="159">
        <v>0</v>
      </c>
      <c r="Q127" s="159">
        <f>ROUND(E127*P127,2)</f>
        <v>0</v>
      </c>
      <c r="R127" s="160"/>
      <c r="S127" s="160" t="s">
        <v>140</v>
      </c>
      <c r="T127" s="160" t="s">
        <v>140</v>
      </c>
      <c r="U127" s="160">
        <v>0.45200000000000001</v>
      </c>
      <c r="V127" s="160">
        <f>ROUND(E127*U127,2)</f>
        <v>2.2599999999999998</v>
      </c>
      <c r="W127" s="160"/>
      <c r="X127" s="160" t="s">
        <v>141</v>
      </c>
      <c r="Y127" s="160" t="s">
        <v>142</v>
      </c>
      <c r="Z127" s="149"/>
      <c r="AA127" s="149"/>
      <c r="AB127" s="149"/>
      <c r="AC127" s="149"/>
      <c r="AD127" s="149"/>
      <c r="AE127" s="149"/>
      <c r="AF127" s="149"/>
      <c r="AG127" s="149" t="s">
        <v>143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2" x14ac:dyDescent="0.2">
      <c r="A128" s="156"/>
      <c r="B128" s="157"/>
      <c r="C128" s="188" t="s">
        <v>276</v>
      </c>
      <c r="D128" s="162"/>
      <c r="E128" s="163">
        <v>5</v>
      </c>
      <c r="F128" s="160"/>
      <c r="G128" s="160"/>
      <c r="H128" s="160"/>
      <c r="I128" s="160"/>
      <c r="J128" s="160"/>
      <c r="K128" s="160"/>
      <c r="L128" s="160"/>
      <c r="M128" s="160"/>
      <c r="N128" s="159"/>
      <c r="O128" s="159"/>
      <c r="P128" s="159"/>
      <c r="Q128" s="159"/>
      <c r="R128" s="160"/>
      <c r="S128" s="160"/>
      <c r="T128" s="160"/>
      <c r="U128" s="160"/>
      <c r="V128" s="160"/>
      <c r="W128" s="160"/>
      <c r="X128" s="160"/>
      <c r="Y128" s="160"/>
      <c r="Z128" s="149"/>
      <c r="AA128" s="149"/>
      <c r="AB128" s="149"/>
      <c r="AC128" s="149"/>
      <c r="AD128" s="149"/>
      <c r="AE128" s="149"/>
      <c r="AF128" s="149"/>
      <c r="AG128" s="149" t="s">
        <v>145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73">
        <v>35</v>
      </c>
      <c r="B129" s="174" t="s">
        <v>277</v>
      </c>
      <c r="C129" s="187" t="s">
        <v>278</v>
      </c>
      <c r="D129" s="175" t="s">
        <v>180</v>
      </c>
      <c r="E129" s="176">
        <v>10</v>
      </c>
      <c r="F129" s="177"/>
      <c r="G129" s="178">
        <f>ROUND(E129*F129,2)</f>
        <v>0</v>
      </c>
      <c r="H129" s="161"/>
      <c r="I129" s="160">
        <f>ROUND(E129*H129,2)</f>
        <v>0</v>
      </c>
      <c r="J129" s="161"/>
      <c r="K129" s="160">
        <f>ROUND(E129*J129,2)</f>
        <v>0</v>
      </c>
      <c r="L129" s="160">
        <v>21</v>
      </c>
      <c r="M129" s="160">
        <f>G129*(1+L129/100)</f>
        <v>0</v>
      </c>
      <c r="N129" s="159">
        <v>2.0999999999999999E-3</v>
      </c>
      <c r="O129" s="159">
        <f>ROUND(E129*N129,2)</f>
        <v>0.02</v>
      </c>
      <c r="P129" s="159">
        <v>0</v>
      </c>
      <c r="Q129" s="159">
        <f>ROUND(E129*P129,2)</f>
        <v>0</v>
      </c>
      <c r="R129" s="160"/>
      <c r="S129" s="160" t="s">
        <v>140</v>
      </c>
      <c r="T129" s="160" t="s">
        <v>140</v>
      </c>
      <c r="U129" s="160">
        <v>0.8</v>
      </c>
      <c r="V129" s="160">
        <f>ROUND(E129*U129,2)</f>
        <v>8</v>
      </c>
      <c r="W129" s="160"/>
      <c r="X129" s="160" t="s">
        <v>141</v>
      </c>
      <c r="Y129" s="160" t="s">
        <v>142</v>
      </c>
      <c r="Z129" s="149"/>
      <c r="AA129" s="149"/>
      <c r="AB129" s="149"/>
      <c r="AC129" s="149"/>
      <c r="AD129" s="149"/>
      <c r="AE129" s="149"/>
      <c r="AF129" s="149"/>
      <c r="AG129" s="149" t="s">
        <v>143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2" x14ac:dyDescent="0.2">
      <c r="A130" s="156"/>
      <c r="B130" s="157"/>
      <c r="C130" s="188" t="s">
        <v>279</v>
      </c>
      <c r="D130" s="162"/>
      <c r="E130" s="163">
        <v>10</v>
      </c>
      <c r="F130" s="160"/>
      <c r="G130" s="160"/>
      <c r="H130" s="160"/>
      <c r="I130" s="160"/>
      <c r="J130" s="160"/>
      <c r="K130" s="160"/>
      <c r="L130" s="160"/>
      <c r="M130" s="160"/>
      <c r="N130" s="159"/>
      <c r="O130" s="159"/>
      <c r="P130" s="159"/>
      <c r="Q130" s="159"/>
      <c r="R130" s="160"/>
      <c r="S130" s="160"/>
      <c r="T130" s="160"/>
      <c r="U130" s="160"/>
      <c r="V130" s="160"/>
      <c r="W130" s="160"/>
      <c r="X130" s="160"/>
      <c r="Y130" s="160"/>
      <c r="Z130" s="149"/>
      <c r="AA130" s="149"/>
      <c r="AB130" s="149"/>
      <c r="AC130" s="149"/>
      <c r="AD130" s="149"/>
      <c r="AE130" s="149"/>
      <c r="AF130" s="149"/>
      <c r="AG130" s="149" t="s">
        <v>145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73">
        <v>36</v>
      </c>
      <c r="B131" s="174" t="s">
        <v>280</v>
      </c>
      <c r="C131" s="187" t="s">
        <v>281</v>
      </c>
      <c r="D131" s="175" t="s">
        <v>139</v>
      </c>
      <c r="E131" s="176">
        <v>25</v>
      </c>
      <c r="F131" s="177"/>
      <c r="G131" s="178">
        <f>ROUND(E131*F131,2)</f>
        <v>0</v>
      </c>
      <c r="H131" s="161"/>
      <c r="I131" s="160">
        <f>ROUND(E131*H131,2)</f>
        <v>0</v>
      </c>
      <c r="J131" s="161"/>
      <c r="K131" s="160">
        <f>ROUND(E131*J131,2)</f>
        <v>0</v>
      </c>
      <c r="L131" s="160">
        <v>21</v>
      </c>
      <c r="M131" s="160">
        <f>G131*(1+L131/100)</f>
        <v>0</v>
      </c>
      <c r="N131" s="159">
        <v>0</v>
      </c>
      <c r="O131" s="159">
        <f>ROUND(E131*N131,2)</f>
        <v>0</v>
      </c>
      <c r="P131" s="159">
        <v>0</v>
      </c>
      <c r="Q131" s="159">
        <f>ROUND(E131*P131,2)</f>
        <v>0</v>
      </c>
      <c r="R131" s="160"/>
      <c r="S131" s="160" t="s">
        <v>140</v>
      </c>
      <c r="T131" s="160" t="s">
        <v>140</v>
      </c>
      <c r="U131" s="160">
        <v>0.17399999999999999</v>
      </c>
      <c r="V131" s="160">
        <f>ROUND(E131*U131,2)</f>
        <v>4.3499999999999996</v>
      </c>
      <c r="W131" s="160"/>
      <c r="X131" s="160" t="s">
        <v>141</v>
      </c>
      <c r="Y131" s="160" t="s">
        <v>142</v>
      </c>
      <c r="Z131" s="149"/>
      <c r="AA131" s="149"/>
      <c r="AB131" s="149"/>
      <c r="AC131" s="149"/>
      <c r="AD131" s="149"/>
      <c r="AE131" s="149"/>
      <c r="AF131" s="149"/>
      <c r="AG131" s="149" t="s">
        <v>143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2" x14ac:dyDescent="0.2">
      <c r="A132" s="156"/>
      <c r="B132" s="157"/>
      <c r="C132" s="188" t="s">
        <v>282</v>
      </c>
      <c r="D132" s="162"/>
      <c r="E132" s="163">
        <v>1</v>
      </c>
      <c r="F132" s="160"/>
      <c r="G132" s="160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60"/>
      <c r="Z132" s="149"/>
      <c r="AA132" s="149"/>
      <c r="AB132" s="149"/>
      <c r="AC132" s="149"/>
      <c r="AD132" s="149"/>
      <c r="AE132" s="149"/>
      <c r="AF132" s="149"/>
      <c r="AG132" s="149" t="s">
        <v>145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3" x14ac:dyDescent="0.2">
      <c r="A133" s="156"/>
      <c r="B133" s="157"/>
      <c r="C133" s="188" t="s">
        <v>283</v>
      </c>
      <c r="D133" s="162"/>
      <c r="E133" s="163">
        <v>12</v>
      </c>
      <c r="F133" s="160"/>
      <c r="G133" s="160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60"/>
      <c r="Z133" s="149"/>
      <c r="AA133" s="149"/>
      <c r="AB133" s="149"/>
      <c r="AC133" s="149"/>
      <c r="AD133" s="149"/>
      <c r="AE133" s="149"/>
      <c r="AF133" s="149"/>
      <c r="AG133" s="149" t="s">
        <v>145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3" x14ac:dyDescent="0.2">
      <c r="A134" s="156"/>
      <c r="B134" s="157"/>
      <c r="C134" s="188" t="s">
        <v>284</v>
      </c>
      <c r="D134" s="162"/>
      <c r="E134" s="163">
        <v>12</v>
      </c>
      <c r="F134" s="160"/>
      <c r="G134" s="160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60"/>
      <c r="Z134" s="149"/>
      <c r="AA134" s="149"/>
      <c r="AB134" s="149"/>
      <c r="AC134" s="149"/>
      <c r="AD134" s="149"/>
      <c r="AE134" s="149"/>
      <c r="AF134" s="149"/>
      <c r="AG134" s="149" t="s">
        <v>145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73">
        <v>37</v>
      </c>
      <c r="B135" s="174" t="s">
        <v>285</v>
      </c>
      <c r="C135" s="187" t="s">
        <v>286</v>
      </c>
      <c r="D135" s="175" t="s">
        <v>139</v>
      </c>
      <c r="E135" s="176">
        <v>19</v>
      </c>
      <c r="F135" s="177"/>
      <c r="G135" s="178">
        <f>ROUND(E135*F135,2)</f>
        <v>0</v>
      </c>
      <c r="H135" s="161"/>
      <c r="I135" s="160">
        <f>ROUND(E135*H135,2)</f>
        <v>0</v>
      </c>
      <c r="J135" s="161"/>
      <c r="K135" s="160">
        <f>ROUND(E135*J135,2)</f>
        <v>0</v>
      </c>
      <c r="L135" s="160">
        <v>21</v>
      </c>
      <c r="M135" s="160">
        <f>G135*(1+L135/100)</f>
        <v>0</v>
      </c>
      <c r="N135" s="159">
        <v>0</v>
      </c>
      <c r="O135" s="159">
        <f>ROUND(E135*N135,2)</f>
        <v>0</v>
      </c>
      <c r="P135" s="159">
        <v>0</v>
      </c>
      <c r="Q135" s="159">
        <f>ROUND(E135*P135,2)</f>
        <v>0</v>
      </c>
      <c r="R135" s="160"/>
      <c r="S135" s="160" t="s">
        <v>140</v>
      </c>
      <c r="T135" s="160" t="s">
        <v>140</v>
      </c>
      <c r="U135" s="160">
        <v>0.25900000000000001</v>
      </c>
      <c r="V135" s="160">
        <f>ROUND(E135*U135,2)</f>
        <v>4.92</v>
      </c>
      <c r="W135" s="160"/>
      <c r="X135" s="160" t="s">
        <v>141</v>
      </c>
      <c r="Y135" s="160" t="s">
        <v>142</v>
      </c>
      <c r="Z135" s="149"/>
      <c r="AA135" s="149"/>
      <c r="AB135" s="149"/>
      <c r="AC135" s="149"/>
      <c r="AD135" s="149"/>
      <c r="AE135" s="149"/>
      <c r="AF135" s="149"/>
      <c r="AG135" s="149" t="s">
        <v>143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2" x14ac:dyDescent="0.2">
      <c r="A136" s="156"/>
      <c r="B136" s="157"/>
      <c r="C136" s="188" t="s">
        <v>282</v>
      </c>
      <c r="D136" s="162"/>
      <c r="E136" s="163">
        <v>1</v>
      </c>
      <c r="F136" s="160"/>
      <c r="G136" s="160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60"/>
      <c r="Z136" s="149"/>
      <c r="AA136" s="149"/>
      <c r="AB136" s="149"/>
      <c r="AC136" s="149"/>
      <c r="AD136" s="149"/>
      <c r="AE136" s="149"/>
      <c r="AF136" s="149"/>
      <c r="AG136" s="149" t="s">
        <v>145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3" x14ac:dyDescent="0.2">
      <c r="A137" s="156"/>
      <c r="B137" s="157"/>
      <c r="C137" s="188" t="s">
        <v>287</v>
      </c>
      <c r="D137" s="162"/>
      <c r="E137" s="163">
        <v>9</v>
      </c>
      <c r="F137" s="160"/>
      <c r="G137" s="160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60"/>
      <c r="Z137" s="149"/>
      <c r="AA137" s="149"/>
      <c r="AB137" s="149"/>
      <c r="AC137" s="149"/>
      <c r="AD137" s="149"/>
      <c r="AE137" s="149"/>
      <c r="AF137" s="149"/>
      <c r="AG137" s="149" t="s">
        <v>145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3" x14ac:dyDescent="0.2">
      <c r="A138" s="156"/>
      <c r="B138" s="157"/>
      <c r="C138" s="188" t="s">
        <v>288</v>
      </c>
      <c r="D138" s="162"/>
      <c r="E138" s="163">
        <v>9</v>
      </c>
      <c r="F138" s="160"/>
      <c r="G138" s="160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60"/>
      <c r="Z138" s="149"/>
      <c r="AA138" s="149"/>
      <c r="AB138" s="149"/>
      <c r="AC138" s="149"/>
      <c r="AD138" s="149"/>
      <c r="AE138" s="149"/>
      <c r="AF138" s="149"/>
      <c r="AG138" s="149" t="s">
        <v>145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73">
        <v>38</v>
      </c>
      <c r="B139" s="174" t="s">
        <v>289</v>
      </c>
      <c r="C139" s="187" t="s">
        <v>290</v>
      </c>
      <c r="D139" s="175" t="s">
        <v>291</v>
      </c>
      <c r="E139" s="176">
        <v>28</v>
      </c>
      <c r="F139" s="177"/>
      <c r="G139" s="178">
        <f>ROUND(E139*F139,2)</f>
        <v>0</v>
      </c>
      <c r="H139" s="161"/>
      <c r="I139" s="160">
        <f>ROUND(E139*H139,2)</f>
        <v>0</v>
      </c>
      <c r="J139" s="161"/>
      <c r="K139" s="160">
        <f>ROUND(E139*J139,2)</f>
        <v>0</v>
      </c>
      <c r="L139" s="160">
        <v>21</v>
      </c>
      <c r="M139" s="160">
        <f>G139*(1+L139/100)</f>
        <v>0</v>
      </c>
      <c r="N139" s="159">
        <v>0</v>
      </c>
      <c r="O139" s="159">
        <f>ROUND(E139*N139,2)</f>
        <v>0</v>
      </c>
      <c r="P139" s="159">
        <v>0</v>
      </c>
      <c r="Q139" s="159">
        <f>ROUND(E139*P139,2)</f>
        <v>0</v>
      </c>
      <c r="R139" s="160" t="s">
        <v>292</v>
      </c>
      <c r="S139" s="160" t="s">
        <v>140</v>
      </c>
      <c r="T139" s="160" t="s">
        <v>140</v>
      </c>
      <c r="U139" s="160">
        <v>1</v>
      </c>
      <c r="V139" s="160">
        <f>ROUND(E139*U139,2)</f>
        <v>28</v>
      </c>
      <c r="W139" s="160"/>
      <c r="X139" s="160" t="s">
        <v>293</v>
      </c>
      <c r="Y139" s="160" t="s">
        <v>142</v>
      </c>
      <c r="Z139" s="149"/>
      <c r="AA139" s="149"/>
      <c r="AB139" s="149"/>
      <c r="AC139" s="149"/>
      <c r="AD139" s="149"/>
      <c r="AE139" s="149"/>
      <c r="AF139" s="149"/>
      <c r="AG139" s="149" t="s">
        <v>294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2" x14ac:dyDescent="0.2">
      <c r="A140" s="156"/>
      <c r="B140" s="157"/>
      <c r="C140" s="188" t="s">
        <v>295</v>
      </c>
      <c r="D140" s="162"/>
      <c r="E140" s="163">
        <v>8</v>
      </c>
      <c r="F140" s="160"/>
      <c r="G140" s="160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60"/>
      <c r="Z140" s="149"/>
      <c r="AA140" s="149"/>
      <c r="AB140" s="149"/>
      <c r="AC140" s="149"/>
      <c r="AD140" s="149"/>
      <c r="AE140" s="149"/>
      <c r="AF140" s="149"/>
      <c r="AG140" s="149" t="s">
        <v>145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3" x14ac:dyDescent="0.2">
      <c r="A141" s="156"/>
      <c r="B141" s="157"/>
      <c r="C141" s="188" t="s">
        <v>296</v>
      </c>
      <c r="D141" s="162"/>
      <c r="E141" s="163">
        <v>20</v>
      </c>
      <c r="F141" s="160"/>
      <c r="G141" s="160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60"/>
      <c r="Z141" s="149"/>
      <c r="AA141" s="149"/>
      <c r="AB141" s="149"/>
      <c r="AC141" s="149"/>
      <c r="AD141" s="149"/>
      <c r="AE141" s="149"/>
      <c r="AF141" s="149"/>
      <c r="AG141" s="149" t="s">
        <v>145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>
        <v>39</v>
      </c>
      <c r="B142" s="157" t="s">
        <v>297</v>
      </c>
      <c r="C142" s="190" t="s">
        <v>298</v>
      </c>
      <c r="D142" s="158" t="s">
        <v>0</v>
      </c>
      <c r="E142" s="185"/>
      <c r="F142" s="161"/>
      <c r="G142" s="160">
        <f>ROUND(E142*F142,2)</f>
        <v>0</v>
      </c>
      <c r="H142" s="161"/>
      <c r="I142" s="160">
        <f>ROUND(E142*H142,2)</f>
        <v>0</v>
      </c>
      <c r="J142" s="161"/>
      <c r="K142" s="160">
        <f>ROUND(E142*J142,2)</f>
        <v>0</v>
      </c>
      <c r="L142" s="160">
        <v>21</v>
      </c>
      <c r="M142" s="160">
        <f>G142*(1+L142/100)</f>
        <v>0</v>
      </c>
      <c r="N142" s="159">
        <v>0</v>
      </c>
      <c r="O142" s="159">
        <f>ROUND(E142*N142,2)</f>
        <v>0</v>
      </c>
      <c r="P142" s="159">
        <v>0</v>
      </c>
      <c r="Q142" s="159">
        <f>ROUND(E142*P142,2)</f>
        <v>0</v>
      </c>
      <c r="R142" s="160"/>
      <c r="S142" s="160" t="s">
        <v>140</v>
      </c>
      <c r="T142" s="160" t="s">
        <v>140</v>
      </c>
      <c r="U142" s="160">
        <v>0</v>
      </c>
      <c r="V142" s="160">
        <f>ROUND(E142*U142,2)</f>
        <v>0</v>
      </c>
      <c r="W142" s="160"/>
      <c r="X142" s="160" t="s">
        <v>267</v>
      </c>
      <c r="Y142" s="160" t="s">
        <v>142</v>
      </c>
      <c r="Z142" s="149"/>
      <c r="AA142" s="149"/>
      <c r="AB142" s="149"/>
      <c r="AC142" s="149"/>
      <c r="AD142" s="149"/>
      <c r="AE142" s="149"/>
      <c r="AF142" s="149"/>
      <c r="AG142" s="149" t="s">
        <v>268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x14ac:dyDescent="0.2">
      <c r="A143" s="166" t="s">
        <v>135</v>
      </c>
      <c r="B143" s="167" t="s">
        <v>86</v>
      </c>
      <c r="C143" s="186" t="s">
        <v>87</v>
      </c>
      <c r="D143" s="168"/>
      <c r="E143" s="169"/>
      <c r="F143" s="170"/>
      <c r="G143" s="171">
        <f>SUMIF(AG144:AG181,"&lt;&gt;NOR",G144:G181)</f>
        <v>0</v>
      </c>
      <c r="H143" s="165"/>
      <c r="I143" s="165">
        <f>SUM(I144:I181)</f>
        <v>0</v>
      </c>
      <c r="J143" s="165"/>
      <c r="K143" s="165">
        <f>SUM(K144:K181)</f>
        <v>0</v>
      </c>
      <c r="L143" s="165"/>
      <c r="M143" s="165">
        <f>SUM(M144:M181)</f>
        <v>0</v>
      </c>
      <c r="N143" s="164"/>
      <c r="O143" s="164">
        <f>SUM(O144:O181)</f>
        <v>0.48</v>
      </c>
      <c r="P143" s="164"/>
      <c r="Q143" s="164">
        <f>SUM(Q144:Q181)</f>
        <v>0</v>
      </c>
      <c r="R143" s="165"/>
      <c r="S143" s="165"/>
      <c r="T143" s="165"/>
      <c r="U143" s="165"/>
      <c r="V143" s="165">
        <f>SUM(V144:V181)</f>
        <v>105.65000000000002</v>
      </c>
      <c r="W143" s="165"/>
      <c r="X143" s="165"/>
      <c r="Y143" s="165"/>
      <c r="AG143" t="s">
        <v>136</v>
      </c>
    </row>
    <row r="144" spans="1:60" ht="22.5" outlineLevel="1" x14ac:dyDescent="0.2">
      <c r="A144" s="173">
        <v>40</v>
      </c>
      <c r="B144" s="174" t="s">
        <v>299</v>
      </c>
      <c r="C144" s="187" t="s">
        <v>300</v>
      </c>
      <c r="D144" s="175" t="s">
        <v>301</v>
      </c>
      <c r="E144" s="176">
        <v>8</v>
      </c>
      <c r="F144" s="177"/>
      <c r="G144" s="178">
        <f>ROUND(E144*F144,2)</f>
        <v>0</v>
      </c>
      <c r="H144" s="161"/>
      <c r="I144" s="160">
        <f>ROUND(E144*H144,2)</f>
        <v>0</v>
      </c>
      <c r="J144" s="161"/>
      <c r="K144" s="160">
        <f>ROUND(E144*J144,2)</f>
        <v>0</v>
      </c>
      <c r="L144" s="160">
        <v>21</v>
      </c>
      <c r="M144" s="160">
        <f>G144*(1+L144/100)</f>
        <v>0</v>
      </c>
      <c r="N144" s="159">
        <v>1.1429999999999999E-2</v>
      </c>
      <c r="O144" s="159">
        <f>ROUND(E144*N144,2)</f>
        <v>0.09</v>
      </c>
      <c r="P144" s="159">
        <v>0</v>
      </c>
      <c r="Q144" s="159">
        <f>ROUND(E144*P144,2)</f>
        <v>0</v>
      </c>
      <c r="R144" s="160"/>
      <c r="S144" s="160" t="s">
        <v>140</v>
      </c>
      <c r="T144" s="160" t="s">
        <v>140</v>
      </c>
      <c r="U144" s="160">
        <v>1.2909999999999999</v>
      </c>
      <c r="V144" s="160">
        <f>ROUND(E144*U144,2)</f>
        <v>10.33</v>
      </c>
      <c r="W144" s="160"/>
      <c r="X144" s="160" t="s">
        <v>141</v>
      </c>
      <c r="Y144" s="160" t="s">
        <v>142</v>
      </c>
      <c r="Z144" s="149"/>
      <c r="AA144" s="149"/>
      <c r="AB144" s="149"/>
      <c r="AC144" s="149"/>
      <c r="AD144" s="149"/>
      <c r="AE144" s="149"/>
      <c r="AF144" s="149"/>
      <c r="AG144" s="149" t="s">
        <v>143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2" x14ac:dyDescent="0.2">
      <c r="A145" s="156"/>
      <c r="B145" s="157"/>
      <c r="C145" s="188" t="s">
        <v>302</v>
      </c>
      <c r="D145" s="162"/>
      <c r="E145" s="163">
        <v>8</v>
      </c>
      <c r="F145" s="160"/>
      <c r="G145" s="160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60"/>
      <c r="Z145" s="149"/>
      <c r="AA145" s="149"/>
      <c r="AB145" s="149"/>
      <c r="AC145" s="149"/>
      <c r="AD145" s="149"/>
      <c r="AE145" s="149"/>
      <c r="AF145" s="149"/>
      <c r="AG145" s="149" t="s">
        <v>145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ht="22.5" outlineLevel="1" x14ac:dyDescent="0.2">
      <c r="A146" s="173">
        <v>41</v>
      </c>
      <c r="B146" s="174" t="s">
        <v>303</v>
      </c>
      <c r="C146" s="187" t="s">
        <v>304</v>
      </c>
      <c r="D146" s="175" t="s">
        <v>180</v>
      </c>
      <c r="E146" s="176">
        <v>96.5</v>
      </c>
      <c r="F146" s="177"/>
      <c r="G146" s="178">
        <f>ROUND(E146*F146,2)</f>
        <v>0</v>
      </c>
      <c r="H146" s="161"/>
      <c r="I146" s="160">
        <f>ROUND(E146*H146,2)</f>
        <v>0</v>
      </c>
      <c r="J146" s="161"/>
      <c r="K146" s="160">
        <f>ROUND(E146*J146,2)</f>
        <v>0</v>
      </c>
      <c r="L146" s="160">
        <v>21</v>
      </c>
      <c r="M146" s="160">
        <f>G146*(1+L146/100)</f>
        <v>0</v>
      </c>
      <c r="N146" s="159">
        <v>3.9899999999999996E-3</v>
      </c>
      <c r="O146" s="159">
        <f>ROUND(E146*N146,2)</f>
        <v>0.39</v>
      </c>
      <c r="P146" s="159">
        <v>0</v>
      </c>
      <c r="Q146" s="159">
        <f>ROUND(E146*P146,2)</f>
        <v>0</v>
      </c>
      <c r="R146" s="160"/>
      <c r="S146" s="160" t="s">
        <v>140</v>
      </c>
      <c r="T146" s="160" t="s">
        <v>140</v>
      </c>
      <c r="U146" s="160">
        <v>0.54290000000000005</v>
      </c>
      <c r="V146" s="160">
        <f>ROUND(E146*U146,2)</f>
        <v>52.39</v>
      </c>
      <c r="W146" s="160"/>
      <c r="X146" s="160" t="s">
        <v>141</v>
      </c>
      <c r="Y146" s="160" t="s">
        <v>142</v>
      </c>
      <c r="Z146" s="149"/>
      <c r="AA146" s="149"/>
      <c r="AB146" s="149"/>
      <c r="AC146" s="149"/>
      <c r="AD146" s="149"/>
      <c r="AE146" s="149"/>
      <c r="AF146" s="149"/>
      <c r="AG146" s="149" t="s">
        <v>143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2" x14ac:dyDescent="0.2">
      <c r="A147" s="156"/>
      <c r="B147" s="157"/>
      <c r="C147" s="188" t="s">
        <v>305</v>
      </c>
      <c r="D147" s="162"/>
      <c r="E147" s="163"/>
      <c r="F147" s="160"/>
      <c r="G147" s="160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60"/>
      <c r="Z147" s="149"/>
      <c r="AA147" s="149"/>
      <c r="AB147" s="149"/>
      <c r="AC147" s="149"/>
      <c r="AD147" s="149"/>
      <c r="AE147" s="149"/>
      <c r="AF147" s="149"/>
      <c r="AG147" s="149" t="s">
        <v>145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3" x14ac:dyDescent="0.2">
      <c r="A148" s="156"/>
      <c r="B148" s="157"/>
      <c r="C148" s="188" t="s">
        <v>306</v>
      </c>
      <c r="D148" s="162"/>
      <c r="E148" s="163">
        <v>1.5</v>
      </c>
      <c r="F148" s="160"/>
      <c r="G148" s="160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60"/>
      <c r="Z148" s="149"/>
      <c r="AA148" s="149"/>
      <c r="AB148" s="149"/>
      <c r="AC148" s="149"/>
      <c r="AD148" s="149"/>
      <c r="AE148" s="149"/>
      <c r="AF148" s="149"/>
      <c r="AG148" s="149" t="s">
        <v>145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3" x14ac:dyDescent="0.2">
      <c r="A149" s="156"/>
      <c r="B149" s="157"/>
      <c r="C149" s="188" t="s">
        <v>307</v>
      </c>
      <c r="D149" s="162"/>
      <c r="E149" s="163">
        <v>12</v>
      </c>
      <c r="F149" s="160"/>
      <c r="G149" s="160"/>
      <c r="H149" s="160"/>
      <c r="I149" s="160"/>
      <c r="J149" s="160"/>
      <c r="K149" s="160"/>
      <c r="L149" s="160"/>
      <c r="M149" s="160"/>
      <c r="N149" s="159"/>
      <c r="O149" s="159"/>
      <c r="P149" s="159"/>
      <c r="Q149" s="159"/>
      <c r="R149" s="160"/>
      <c r="S149" s="160"/>
      <c r="T149" s="160"/>
      <c r="U149" s="160"/>
      <c r="V149" s="160"/>
      <c r="W149" s="160"/>
      <c r="X149" s="160"/>
      <c r="Y149" s="160"/>
      <c r="Z149" s="149"/>
      <c r="AA149" s="149"/>
      <c r="AB149" s="149"/>
      <c r="AC149" s="149"/>
      <c r="AD149" s="149"/>
      <c r="AE149" s="149"/>
      <c r="AF149" s="149"/>
      <c r="AG149" s="149" t="s">
        <v>145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3" x14ac:dyDescent="0.2">
      <c r="A150" s="156"/>
      <c r="B150" s="157"/>
      <c r="C150" s="188" t="s">
        <v>308</v>
      </c>
      <c r="D150" s="162"/>
      <c r="E150" s="163">
        <v>12</v>
      </c>
      <c r="F150" s="160"/>
      <c r="G150" s="16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60"/>
      <c r="Z150" s="149"/>
      <c r="AA150" s="149"/>
      <c r="AB150" s="149"/>
      <c r="AC150" s="149"/>
      <c r="AD150" s="149"/>
      <c r="AE150" s="149"/>
      <c r="AF150" s="149"/>
      <c r="AG150" s="149" t="s">
        <v>145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3" x14ac:dyDescent="0.2">
      <c r="A151" s="156"/>
      <c r="B151" s="157"/>
      <c r="C151" s="188" t="s">
        <v>309</v>
      </c>
      <c r="D151" s="162"/>
      <c r="E151" s="163">
        <v>7</v>
      </c>
      <c r="F151" s="160"/>
      <c r="G151" s="160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60"/>
      <c r="Z151" s="149"/>
      <c r="AA151" s="149"/>
      <c r="AB151" s="149"/>
      <c r="AC151" s="149"/>
      <c r="AD151" s="149"/>
      <c r="AE151" s="149"/>
      <c r="AF151" s="149"/>
      <c r="AG151" s="149" t="s">
        <v>145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3" x14ac:dyDescent="0.2">
      <c r="A152" s="156"/>
      <c r="B152" s="157"/>
      <c r="C152" s="188" t="s">
        <v>310</v>
      </c>
      <c r="D152" s="162"/>
      <c r="E152" s="163">
        <v>7</v>
      </c>
      <c r="F152" s="160"/>
      <c r="G152" s="160"/>
      <c r="H152" s="160"/>
      <c r="I152" s="160"/>
      <c r="J152" s="160"/>
      <c r="K152" s="160"/>
      <c r="L152" s="160"/>
      <c r="M152" s="160"/>
      <c r="N152" s="159"/>
      <c r="O152" s="159"/>
      <c r="P152" s="159"/>
      <c r="Q152" s="159"/>
      <c r="R152" s="160"/>
      <c r="S152" s="160"/>
      <c r="T152" s="160"/>
      <c r="U152" s="160"/>
      <c r="V152" s="160"/>
      <c r="W152" s="160"/>
      <c r="X152" s="160"/>
      <c r="Y152" s="160"/>
      <c r="Z152" s="149"/>
      <c r="AA152" s="149"/>
      <c r="AB152" s="149"/>
      <c r="AC152" s="149"/>
      <c r="AD152" s="149"/>
      <c r="AE152" s="149"/>
      <c r="AF152" s="149"/>
      <c r="AG152" s="149" t="s">
        <v>145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3" x14ac:dyDescent="0.2">
      <c r="A153" s="156"/>
      <c r="B153" s="157"/>
      <c r="C153" s="188" t="s">
        <v>311</v>
      </c>
      <c r="D153" s="162"/>
      <c r="E153" s="163"/>
      <c r="F153" s="160"/>
      <c r="G153" s="160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60"/>
      <c r="Z153" s="149"/>
      <c r="AA153" s="149"/>
      <c r="AB153" s="149"/>
      <c r="AC153" s="149"/>
      <c r="AD153" s="149"/>
      <c r="AE153" s="149"/>
      <c r="AF153" s="149"/>
      <c r="AG153" s="149" t="s">
        <v>145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3" x14ac:dyDescent="0.2">
      <c r="A154" s="156"/>
      <c r="B154" s="157"/>
      <c r="C154" s="188" t="s">
        <v>312</v>
      </c>
      <c r="D154" s="162"/>
      <c r="E154" s="163">
        <v>3</v>
      </c>
      <c r="F154" s="160"/>
      <c r="G154" s="160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60"/>
      <c r="Z154" s="149"/>
      <c r="AA154" s="149"/>
      <c r="AB154" s="149"/>
      <c r="AC154" s="149"/>
      <c r="AD154" s="149"/>
      <c r="AE154" s="149"/>
      <c r="AF154" s="149"/>
      <c r="AG154" s="149" t="s">
        <v>145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3" x14ac:dyDescent="0.2">
      <c r="A155" s="156"/>
      <c r="B155" s="157"/>
      <c r="C155" s="188" t="s">
        <v>313</v>
      </c>
      <c r="D155" s="162"/>
      <c r="E155" s="163">
        <v>15</v>
      </c>
      <c r="F155" s="160"/>
      <c r="G155" s="160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60"/>
      <c r="Z155" s="149"/>
      <c r="AA155" s="149"/>
      <c r="AB155" s="149"/>
      <c r="AC155" s="149"/>
      <c r="AD155" s="149"/>
      <c r="AE155" s="149"/>
      <c r="AF155" s="149"/>
      <c r="AG155" s="149" t="s">
        <v>145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3" x14ac:dyDescent="0.2">
      <c r="A156" s="156"/>
      <c r="B156" s="157"/>
      <c r="C156" s="188" t="s">
        <v>314</v>
      </c>
      <c r="D156" s="162"/>
      <c r="E156" s="163">
        <v>21</v>
      </c>
      <c r="F156" s="160"/>
      <c r="G156" s="160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60"/>
      <c r="Z156" s="149"/>
      <c r="AA156" s="149"/>
      <c r="AB156" s="149"/>
      <c r="AC156" s="149"/>
      <c r="AD156" s="149"/>
      <c r="AE156" s="149"/>
      <c r="AF156" s="149"/>
      <c r="AG156" s="149" t="s">
        <v>145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3" x14ac:dyDescent="0.2">
      <c r="A157" s="156"/>
      <c r="B157" s="157"/>
      <c r="C157" s="188" t="s">
        <v>315</v>
      </c>
      <c r="D157" s="162"/>
      <c r="E157" s="163"/>
      <c r="F157" s="160"/>
      <c r="G157" s="160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60"/>
      <c r="Z157" s="149"/>
      <c r="AA157" s="149"/>
      <c r="AB157" s="149"/>
      <c r="AC157" s="149"/>
      <c r="AD157" s="149"/>
      <c r="AE157" s="149"/>
      <c r="AF157" s="149"/>
      <c r="AG157" s="149" t="s">
        <v>145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3" x14ac:dyDescent="0.2">
      <c r="A158" s="156"/>
      <c r="B158" s="157"/>
      <c r="C158" s="188" t="s">
        <v>316</v>
      </c>
      <c r="D158" s="162"/>
      <c r="E158" s="163">
        <v>9</v>
      </c>
      <c r="F158" s="160"/>
      <c r="G158" s="160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60"/>
      <c r="Z158" s="149"/>
      <c r="AA158" s="149"/>
      <c r="AB158" s="149"/>
      <c r="AC158" s="149"/>
      <c r="AD158" s="149"/>
      <c r="AE158" s="149"/>
      <c r="AF158" s="149"/>
      <c r="AG158" s="149" t="s">
        <v>145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3" x14ac:dyDescent="0.2">
      <c r="A159" s="156"/>
      <c r="B159" s="157"/>
      <c r="C159" s="188" t="s">
        <v>317</v>
      </c>
      <c r="D159" s="162"/>
      <c r="E159" s="163">
        <v>9</v>
      </c>
      <c r="F159" s="160"/>
      <c r="G159" s="160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60"/>
      <c r="Z159" s="149"/>
      <c r="AA159" s="149"/>
      <c r="AB159" s="149"/>
      <c r="AC159" s="149"/>
      <c r="AD159" s="149"/>
      <c r="AE159" s="149"/>
      <c r="AF159" s="149"/>
      <c r="AG159" s="149" t="s">
        <v>145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ht="22.5" outlineLevel="1" x14ac:dyDescent="0.2">
      <c r="A160" s="173">
        <v>42</v>
      </c>
      <c r="B160" s="174" t="s">
        <v>318</v>
      </c>
      <c r="C160" s="187" t="s">
        <v>319</v>
      </c>
      <c r="D160" s="175" t="s">
        <v>139</v>
      </c>
      <c r="E160" s="176">
        <v>15</v>
      </c>
      <c r="F160" s="177"/>
      <c r="G160" s="178">
        <f>ROUND(E160*F160,2)</f>
        <v>0</v>
      </c>
      <c r="H160" s="161"/>
      <c r="I160" s="160">
        <f>ROUND(E160*H160,2)</f>
        <v>0</v>
      </c>
      <c r="J160" s="161"/>
      <c r="K160" s="160">
        <f>ROUND(E160*J160,2)</f>
        <v>0</v>
      </c>
      <c r="L160" s="160">
        <v>21</v>
      </c>
      <c r="M160" s="160">
        <f>G160*(1+L160/100)</f>
        <v>0</v>
      </c>
      <c r="N160" s="159">
        <v>2.7999999999999998E-4</v>
      </c>
      <c r="O160" s="159">
        <f>ROUND(E160*N160,2)</f>
        <v>0</v>
      </c>
      <c r="P160" s="159">
        <v>0</v>
      </c>
      <c r="Q160" s="159">
        <f>ROUND(E160*P160,2)</f>
        <v>0</v>
      </c>
      <c r="R160" s="160"/>
      <c r="S160" s="160" t="s">
        <v>140</v>
      </c>
      <c r="T160" s="160" t="s">
        <v>140</v>
      </c>
      <c r="U160" s="160">
        <v>0.3266</v>
      </c>
      <c r="V160" s="160">
        <f>ROUND(E160*U160,2)</f>
        <v>4.9000000000000004</v>
      </c>
      <c r="W160" s="160"/>
      <c r="X160" s="160" t="s">
        <v>141</v>
      </c>
      <c r="Y160" s="160" t="s">
        <v>142</v>
      </c>
      <c r="Z160" s="149"/>
      <c r="AA160" s="149"/>
      <c r="AB160" s="149"/>
      <c r="AC160" s="149"/>
      <c r="AD160" s="149"/>
      <c r="AE160" s="149"/>
      <c r="AF160" s="149"/>
      <c r="AG160" s="149" t="s">
        <v>143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2" x14ac:dyDescent="0.2">
      <c r="A161" s="156"/>
      <c r="B161" s="157"/>
      <c r="C161" s="188" t="s">
        <v>320</v>
      </c>
      <c r="D161" s="162"/>
      <c r="E161" s="163">
        <v>15</v>
      </c>
      <c r="F161" s="160"/>
      <c r="G161" s="160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60"/>
      <c r="Z161" s="149"/>
      <c r="AA161" s="149"/>
      <c r="AB161" s="149"/>
      <c r="AC161" s="149"/>
      <c r="AD161" s="149"/>
      <c r="AE161" s="149"/>
      <c r="AF161" s="149"/>
      <c r="AG161" s="149" t="s">
        <v>145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ht="22.5" outlineLevel="1" x14ac:dyDescent="0.2">
      <c r="A162" s="173">
        <v>43</v>
      </c>
      <c r="B162" s="174" t="s">
        <v>321</v>
      </c>
      <c r="C162" s="187" t="s">
        <v>322</v>
      </c>
      <c r="D162" s="175" t="s">
        <v>180</v>
      </c>
      <c r="E162" s="176">
        <v>96.5</v>
      </c>
      <c r="F162" s="177"/>
      <c r="G162" s="178">
        <f>ROUND(E162*F162,2)</f>
        <v>0</v>
      </c>
      <c r="H162" s="161"/>
      <c r="I162" s="160">
        <f>ROUND(E162*H162,2)</f>
        <v>0</v>
      </c>
      <c r="J162" s="161"/>
      <c r="K162" s="160">
        <f>ROUND(E162*J162,2)</f>
        <v>0</v>
      </c>
      <c r="L162" s="160">
        <v>21</v>
      </c>
      <c r="M162" s="160">
        <f>G162*(1+L162/100)</f>
        <v>0</v>
      </c>
      <c r="N162" s="159">
        <v>2.0000000000000002E-5</v>
      </c>
      <c r="O162" s="159">
        <f>ROUND(E162*N162,2)</f>
        <v>0</v>
      </c>
      <c r="P162" s="159">
        <v>0</v>
      </c>
      <c r="Q162" s="159">
        <f>ROUND(E162*P162,2)</f>
        <v>0</v>
      </c>
      <c r="R162" s="160"/>
      <c r="S162" s="160" t="s">
        <v>140</v>
      </c>
      <c r="T162" s="160" t="s">
        <v>140</v>
      </c>
      <c r="U162" s="160">
        <v>0.129</v>
      </c>
      <c r="V162" s="160">
        <f>ROUND(E162*U162,2)</f>
        <v>12.45</v>
      </c>
      <c r="W162" s="160"/>
      <c r="X162" s="160" t="s">
        <v>141</v>
      </c>
      <c r="Y162" s="160" t="s">
        <v>142</v>
      </c>
      <c r="Z162" s="149"/>
      <c r="AA162" s="149"/>
      <c r="AB162" s="149"/>
      <c r="AC162" s="149"/>
      <c r="AD162" s="149"/>
      <c r="AE162" s="149"/>
      <c r="AF162" s="149"/>
      <c r="AG162" s="149" t="s">
        <v>143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2" x14ac:dyDescent="0.2">
      <c r="A163" s="156"/>
      <c r="B163" s="157"/>
      <c r="C163" s="188" t="s">
        <v>323</v>
      </c>
      <c r="D163" s="162"/>
      <c r="E163" s="163">
        <v>96.5</v>
      </c>
      <c r="F163" s="160"/>
      <c r="G163" s="160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60"/>
      <c r="Z163" s="149"/>
      <c r="AA163" s="149"/>
      <c r="AB163" s="149"/>
      <c r="AC163" s="149"/>
      <c r="AD163" s="149"/>
      <c r="AE163" s="149"/>
      <c r="AF163" s="149"/>
      <c r="AG163" s="149" t="s">
        <v>145</v>
      </c>
      <c r="AH163" s="149">
        <v>5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73">
        <v>44</v>
      </c>
      <c r="B164" s="174" t="s">
        <v>324</v>
      </c>
      <c r="C164" s="187" t="s">
        <v>325</v>
      </c>
      <c r="D164" s="175" t="s">
        <v>139</v>
      </c>
      <c r="E164" s="176">
        <v>34</v>
      </c>
      <c r="F164" s="177"/>
      <c r="G164" s="178">
        <f>ROUND(E164*F164,2)</f>
        <v>0</v>
      </c>
      <c r="H164" s="161"/>
      <c r="I164" s="160">
        <f>ROUND(E164*H164,2)</f>
        <v>0</v>
      </c>
      <c r="J164" s="161"/>
      <c r="K164" s="160">
        <f>ROUND(E164*J164,2)</f>
        <v>0</v>
      </c>
      <c r="L164" s="160">
        <v>21</v>
      </c>
      <c r="M164" s="160">
        <f>G164*(1+L164/100)</f>
        <v>0</v>
      </c>
      <c r="N164" s="159">
        <v>0</v>
      </c>
      <c r="O164" s="159">
        <f>ROUND(E164*N164,2)</f>
        <v>0</v>
      </c>
      <c r="P164" s="159">
        <v>0</v>
      </c>
      <c r="Q164" s="159">
        <f>ROUND(E164*P164,2)</f>
        <v>0</v>
      </c>
      <c r="R164" s="160"/>
      <c r="S164" s="160" t="s">
        <v>140</v>
      </c>
      <c r="T164" s="160" t="s">
        <v>140</v>
      </c>
      <c r="U164" s="160">
        <v>0.42499999999999999</v>
      </c>
      <c r="V164" s="160">
        <f>ROUND(E164*U164,2)</f>
        <v>14.45</v>
      </c>
      <c r="W164" s="160"/>
      <c r="X164" s="160" t="s">
        <v>141</v>
      </c>
      <c r="Y164" s="160" t="s">
        <v>142</v>
      </c>
      <c r="Z164" s="149"/>
      <c r="AA164" s="149"/>
      <c r="AB164" s="149"/>
      <c r="AC164" s="149"/>
      <c r="AD164" s="149"/>
      <c r="AE164" s="149"/>
      <c r="AF164" s="149"/>
      <c r="AG164" s="149" t="s">
        <v>143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2" x14ac:dyDescent="0.2">
      <c r="A165" s="156"/>
      <c r="B165" s="157"/>
      <c r="C165" s="188" t="s">
        <v>305</v>
      </c>
      <c r="D165" s="162"/>
      <c r="E165" s="163"/>
      <c r="F165" s="160"/>
      <c r="G165" s="160"/>
      <c r="H165" s="160"/>
      <c r="I165" s="160"/>
      <c r="J165" s="160"/>
      <c r="K165" s="160"/>
      <c r="L165" s="160"/>
      <c r="M165" s="160"/>
      <c r="N165" s="159"/>
      <c r="O165" s="159"/>
      <c r="P165" s="159"/>
      <c r="Q165" s="159"/>
      <c r="R165" s="160"/>
      <c r="S165" s="160"/>
      <c r="T165" s="160"/>
      <c r="U165" s="160"/>
      <c r="V165" s="160"/>
      <c r="W165" s="160"/>
      <c r="X165" s="160"/>
      <c r="Y165" s="160"/>
      <c r="Z165" s="149"/>
      <c r="AA165" s="149"/>
      <c r="AB165" s="149"/>
      <c r="AC165" s="149"/>
      <c r="AD165" s="149"/>
      <c r="AE165" s="149"/>
      <c r="AF165" s="149"/>
      <c r="AG165" s="149" t="s">
        <v>145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3" x14ac:dyDescent="0.2">
      <c r="A166" s="156"/>
      <c r="B166" s="157"/>
      <c r="C166" s="188" t="s">
        <v>282</v>
      </c>
      <c r="D166" s="162"/>
      <c r="E166" s="163">
        <v>1</v>
      </c>
      <c r="F166" s="160"/>
      <c r="G166" s="160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60"/>
      <c r="Z166" s="149"/>
      <c r="AA166" s="149"/>
      <c r="AB166" s="149"/>
      <c r="AC166" s="149"/>
      <c r="AD166" s="149"/>
      <c r="AE166" s="149"/>
      <c r="AF166" s="149"/>
      <c r="AG166" s="149" t="s">
        <v>145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3" x14ac:dyDescent="0.2">
      <c r="A167" s="156"/>
      <c r="B167" s="157"/>
      <c r="C167" s="188" t="s">
        <v>326</v>
      </c>
      <c r="D167" s="162"/>
      <c r="E167" s="163">
        <v>8</v>
      </c>
      <c r="F167" s="160"/>
      <c r="G167" s="160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60"/>
      <c r="Z167" s="149"/>
      <c r="AA167" s="149"/>
      <c r="AB167" s="149"/>
      <c r="AC167" s="149"/>
      <c r="AD167" s="149"/>
      <c r="AE167" s="149"/>
      <c r="AF167" s="149"/>
      <c r="AG167" s="149" t="s">
        <v>145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3" x14ac:dyDescent="0.2">
      <c r="A168" s="156"/>
      <c r="B168" s="157"/>
      <c r="C168" s="188" t="s">
        <v>327</v>
      </c>
      <c r="D168" s="162"/>
      <c r="E168" s="163">
        <v>8</v>
      </c>
      <c r="F168" s="160"/>
      <c r="G168" s="160"/>
      <c r="H168" s="160"/>
      <c r="I168" s="160"/>
      <c r="J168" s="160"/>
      <c r="K168" s="160"/>
      <c r="L168" s="160"/>
      <c r="M168" s="160"/>
      <c r="N168" s="159"/>
      <c r="O168" s="159"/>
      <c r="P168" s="159"/>
      <c r="Q168" s="159"/>
      <c r="R168" s="160"/>
      <c r="S168" s="160"/>
      <c r="T168" s="160"/>
      <c r="U168" s="160"/>
      <c r="V168" s="160"/>
      <c r="W168" s="160"/>
      <c r="X168" s="160"/>
      <c r="Y168" s="160"/>
      <c r="Z168" s="149"/>
      <c r="AA168" s="149"/>
      <c r="AB168" s="149"/>
      <c r="AC168" s="149"/>
      <c r="AD168" s="149"/>
      <c r="AE168" s="149"/>
      <c r="AF168" s="149"/>
      <c r="AG168" s="149" t="s">
        <v>145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3" x14ac:dyDescent="0.2">
      <c r="A169" s="156"/>
      <c r="B169" s="157"/>
      <c r="C169" s="188" t="s">
        <v>328</v>
      </c>
      <c r="D169" s="162"/>
      <c r="E169" s="163">
        <v>2</v>
      </c>
      <c r="F169" s="160"/>
      <c r="G169" s="160"/>
      <c r="H169" s="160"/>
      <c r="I169" s="160"/>
      <c r="J169" s="160"/>
      <c r="K169" s="160"/>
      <c r="L169" s="160"/>
      <c r="M169" s="160"/>
      <c r="N169" s="159"/>
      <c r="O169" s="159"/>
      <c r="P169" s="159"/>
      <c r="Q169" s="159"/>
      <c r="R169" s="160"/>
      <c r="S169" s="160"/>
      <c r="T169" s="160"/>
      <c r="U169" s="160"/>
      <c r="V169" s="160"/>
      <c r="W169" s="160"/>
      <c r="X169" s="160"/>
      <c r="Y169" s="160"/>
      <c r="Z169" s="149"/>
      <c r="AA169" s="149"/>
      <c r="AB169" s="149"/>
      <c r="AC169" s="149"/>
      <c r="AD169" s="149"/>
      <c r="AE169" s="149"/>
      <c r="AF169" s="149"/>
      <c r="AG169" s="149" t="s">
        <v>145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3" x14ac:dyDescent="0.2">
      <c r="A170" s="156"/>
      <c r="B170" s="157"/>
      <c r="C170" s="188" t="s">
        <v>329</v>
      </c>
      <c r="D170" s="162"/>
      <c r="E170" s="163">
        <v>2</v>
      </c>
      <c r="F170" s="160"/>
      <c r="G170" s="160"/>
      <c r="H170" s="160"/>
      <c r="I170" s="160"/>
      <c r="J170" s="160"/>
      <c r="K170" s="160"/>
      <c r="L170" s="160"/>
      <c r="M170" s="160"/>
      <c r="N170" s="159"/>
      <c r="O170" s="159"/>
      <c r="P170" s="159"/>
      <c r="Q170" s="159"/>
      <c r="R170" s="160"/>
      <c r="S170" s="160"/>
      <c r="T170" s="160"/>
      <c r="U170" s="160"/>
      <c r="V170" s="160"/>
      <c r="W170" s="160"/>
      <c r="X170" s="160"/>
      <c r="Y170" s="160"/>
      <c r="Z170" s="149"/>
      <c r="AA170" s="149"/>
      <c r="AB170" s="149"/>
      <c r="AC170" s="149"/>
      <c r="AD170" s="149"/>
      <c r="AE170" s="149"/>
      <c r="AF170" s="149"/>
      <c r="AG170" s="149" t="s">
        <v>145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3" x14ac:dyDescent="0.2">
      <c r="A171" s="156"/>
      <c r="B171" s="157"/>
      <c r="C171" s="188" t="s">
        <v>311</v>
      </c>
      <c r="D171" s="162"/>
      <c r="E171" s="163"/>
      <c r="F171" s="160"/>
      <c r="G171" s="160"/>
      <c r="H171" s="160"/>
      <c r="I171" s="160"/>
      <c r="J171" s="160"/>
      <c r="K171" s="160"/>
      <c r="L171" s="160"/>
      <c r="M171" s="160"/>
      <c r="N171" s="159"/>
      <c r="O171" s="159"/>
      <c r="P171" s="159"/>
      <c r="Q171" s="159"/>
      <c r="R171" s="160"/>
      <c r="S171" s="160"/>
      <c r="T171" s="160"/>
      <c r="U171" s="160"/>
      <c r="V171" s="160"/>
      <c r="W171" s="160"/>
      <c r="X171" s="160"/>
      <c r="Y171" s="160"/>
      <c r="Z171" s="149"/>
      <c r="AA171" s="149"/>
      <c r="AB171" s="149"/>
      <c r="AC171" s="149"/>
      <c r="AD171" s="149"/>
      <c r="AE171" s="149"/>
      <c r="AF171" s="149"/>
      <c r="AG171" s="149" t="s">
        <v>145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3" x14ac:dyDescent="0.2">
      <c r="A172" s="156"/>
      <c r="B172" s="157"/>
      <c r="C172" s="188" t="s">
        <v>282</v>
      </c>
      <c r="D172" s="162"/>
      <c r="E172" s="163">
        <v>1</v>
      </c>
      <c r="F172" s="160"/>
      <c r="G172" s="160"/>
      <c r="H172" s="160"/>
      <c r="I172" s="160"/>
      <c r="J172" s="160"/>
      <c r="K172" s="160"/>
      <c r="L172" s="160"/>
      <c r="M172" s="160"/>
      <c r="N172" s="159"/>
      <c r="O172" s="159"/>
      <c r="P172" s="159"/>
      <c r="Q172" s="159"/>
      <c r="R172" s="160"/>
      <c r="S172" s="160"/>
      <c r="T172" s="160"/>
      <c r="U172" s="160"/>
      <c r="V172" s="160"/>
      <c r="W172" s="160"/>
      <c r="X172" s="160"/>
      <c r="Y172" s="160"/>
      <c r="Z172" s="149"/>
      <c r="AA172" s="149"/>
      <c r="AB172" s="149"/>
      <c r="AC172" s="149"/>
      <c r="AD172" s="149"/>
      <c r="AE172" s="149"/>
      <c r="AF172" s="149"/>
      <c r="AG172" s="149" t="s">
        <v>145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3" x14ac:dyDescent="0.2">
      <c r="A173" s="156"/>
      <c r="B173" s="157"/>
      <c r="C173" s="188" t="s">
        <v>330</v>
      </c>
      <c r="D173" s="162"/>
      <c r="E173" s="163">
        <v>5</v>
      </c>
      <c r="F173" s="160"/>
      <c r="G173" s="160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60"/>
      <c r="Z173" s="149"/>
      <c r="AA173" s="149"/>
      <c r="AB173" s="149"/>
      <c r="AC173" s="149"/>
      <c r="AD173" s="149"/>
      <c r="AE173" s="149"/>
      <c r="AF173" s="149"/>
      <c r="AG173" s="149" t="s">
        <v>145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3" x14ac:dyDescent="0.2">
      <c r="A174" s="156"/>
      <c r="B174" s="157"/>
      <c r="C174" s="188" t="s">
        <v>331</v>
      </c>
      <c r="D174" s="162"/>
      <c r="E174" s="163">
        <v>7</v>
      </c>
      <c r="F174" s="160"/>
      <c r="G174" s="160"/>
      <c r="H174" s="160"/>
      <c r="I174" s="160"/>
      <c r="J174" s="160"/>
      <c r="K174" s="160"/>
      <c r="L174" s="160"/>
      <c r="M174" s="160"/>
      <c r="N174" s="159"/>
      <c r="O174" s="159"/>
      <c r="P174" s="159"/>
      <c r="Q174" s="159"/>
      <c r="R174" s="160"/>
      <c r="S174" s="160"/>
      <c r="T174" s="160"/>
      <c r="U174" s="160"/>
      <c r="V174" s="160"/>
      <c r="W174" s="160"/>
      <c r="X174" s="160"/>
      <c r="Y174" s="160"/>
      <c r="Z174" s="149"/>
      <c r="AA174" s="149"/>
      <c r="AB174" s="149"/>
      <c r="AC174" s="149"/>
      <c r="AD174" s="149"/>
      <c r="AE174" s="149"/>
      <c r="AF174" s="149"/>
      <c r="AG174" s="149" t="s">
        <v>145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73">
        <v>45</v>
      </c>
      <c r="B175" s="174" t="s">
        <v>332</v>
      </c>
      <c r="C175" s="187" t="s">
        <v>333</v>
      </c>
      <c r="D175" s="175" t="s">
        <v>139</v>
      </c>
      <c r="E175" s="176">
        <v>2</v>
      </c>
      <c r="F175" s="177"/>
      <c r="G175" s="178">
        <f>ROUND(E175*F175,2)</f>
        <v>0</v>
      </c>
      <c r="H175" s="161"/>
      <c r="I175" s="160">
        <f>ROUND(E175*H175,2)</f>
        <v>0</v>
      </c>
      <c r="J175" s="161"/>
      <c r="K175" s="160">
        <f>ROUND(E175*J175,2)</f>
        <v>0</v>
      </c>
      <c r="L175" s="160">
        <v>21</v>
      </c>
      <c r="M175" s="160">
        <f>G175*(1+L175/100)</f>
        <v>0</v>
      </c>
      <c r="N175" s="159">
        <v>1.8000000000000001E-4</v>
      </c>
      <c r="O175" s="159">
        <f>ROUND(E175*N175,2)</f>
        <v>0</v>
      </c>
      <c r="P175" s="159">
        <v>0</v>
      </c>
      <c r="Q175" s="159">
        <f>ROUND(E175*P175,2)</f>
        <v>0</v>
      </c>
      <c r="R175" s="160"/>
      <c r="S175" s="160" t="s">
        <v>140</v>
      </c>
      <c r="T175" s="160" t="s">
        <v>140</v>
      </c>
      <c r="U175" s="160">
        <v>0.254</v>
      </c>
      <c r="V175" s="160">
        <f>ROUND(E175*U175,2)</f>
        <v>0.51</v>
      </c>
      <c r="W175" s="160"/>
      <c r="X175" s="160" t="s">
        <v>141</v>
      </c>
      <c r="Y175" s="160" t="s">
        <v>142</v>
      </c>
      <c r="Z175" s="149"/>
      <c r="AA175" s="149"/>
      <c r="AB175" s="149"/>
      <c r="AC175" s="149"/>
      <c r="AD175" s="149"/>
      <c r="AE175" s="149"/>
      <c r="AF175" s="149"/>
      <c r="AG175" s="149" t="s">
        <v>143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2" x14ac:dyDescent="0.2">
      <c r="A176" s="156"/>
      <c r="B176" s="157"/>
      <c r="C176" s="188" t="s">
        <v>334</v>
      </c>
      <c r="D176" s="162"/>
      <c r="E176" s="163">
        <v>2</v>
      </c>
      <c r="F176" s="160"/>
      <c r="G176" s="160"/>
      <c r="H176" s="160"/>
      <c r="I176" s="160"/>
      <c r="J176" s="160"/>
      <c r="K176" s="160"/>
      <c r="L176" s="160"/>
      <c r="M176" s="160"/>
      <c r="N176" s="159"/>
      <c r="O176" s="159"/>
      <c r="P176" s="159"/>
      <c r="Q176" s="159"/>
      <c r="R176" s="160"/>
      <c r="S176" s="160"/>
      <c r="T176" s="160"/>
      <c r="U176" s="160"/>
      <c r="V176" s="160"/>
      <c r="W176" s="160"/>
      <c r="X176" s="160"/>
      <c r="Y176" s="160"/>
      <c r="Z176" s="149"/>
      <c r="AA176" s="149"/>
      <c r="AB176" s="149"/>
      <c r="AC176" s="149"/>
      <c r="AD176" s="149"/>
      <c r="AE176" s="149"/>
      <c r="AF176" s="149"/>
      <c r="AG176" s="149" t="s">
        <v>145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ht="22.5" outlineLevel="1" x14ac:dyDescent="0.2">
      <c r="A177" s="173">
        <v>46</v>
      </c>
      <c r="B177" s="174" t="s">
        <v>335</v>
      </c>
      <c r="C177" s="187" t="s">
        <v>336</v>
      </c>
      <c r="D177" s="175" t="s">
        <v>139</v>
      </c>
      <c r="E177" s="176">
        <v>3</v>
      </c>
      <c r="F177" s="177"/>
      <c r="G177" s="178">
        <f>ROUND(E177*F177,2)</f>
        <v>0</v>
      </c>
      <c r="H177" s="161"/>
      <c r="I177" s="160">
        <f>ROUND(E177*H177,2)</f>
        <v>0</v>
      </c>
      <c r="J177" s="161"/>
      <c r="K177" s="160">
        <f>ROUND(E177*J177,2)</f>
        <v>0</v>
      </c>
      <c r="L177" s="160">
        <v>21</v>
      </c>
      <c r="M177" s="160">
        <f>G177*(1+L177/100)</f>
        <v>0</v>
      </c>
      <c r="N177" s="159">
        <v>2.7E-4</v>
      </c>
      <c r="O177" s="159">
        <f>ROUND(E177*N177,2)</f>
        <v>0</v>
      </c>
      <c r="P177" s="159">
        <v>0</v>
      </c>
      <c r="Q177" s="159">
        <f>ROUND(E177*P177,2)</f>
        <v>0</v>
      </c>
      <c r="R177" s="160"/>
      <c r="S177" s="160" t="s">
        <v>140</v>
      </c>
      <c r="T177" s="160" t="s">
        <v>140</v>
      </c>
      <c r="U177" s="160">
        <v>0.20699999999999999</v>
      </c>
      <c r="V177" s="160">
        <f>ROUND(E177*U177,2)</f>
        <v>0.62</v>
      </c>
      <c r="W177" s="160"/>
      <c r="X177" s="160" t="s">
        <v>141</v>
      </c>
      <c r="Y177" s="160" t="s">
        <v>142</v>
      </c>
      <c r="Z177" s="149"/>
      <c r="AA177" s="149"/>
      <c r="AB177" s="149"/>
      <c r="AC177" s="149"/>
      <c r="AD177" s="149"/>
      <c r="AE177" s="149"/>
      <c r="AF177" s="149"/>
      <c r="AG177" s="149" t="s">
        <v>143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2" x14ac:dyDescent="0.2">
      <c r="A178" s="156"/>
      <c r="B178" s="157"/>
      <c r="C178" s="188" t="s">
        <v>68</v>
      </c>
      <c r="D178" s="162"/>
      <c r="E178" s="163">
        <v>3</v>
      </c>
      <c r="F178" s="160"/>
      <c r="G178" s="160"/>
      <c r="H178" s="160"/>
      <c r="I178" s="160"/>
      <c r="J178" s="160"/>
      <c r="K178" s="160"/>
      <c r="L178" s="160"/>
      <c r="M178" s="160"/>
      <c r="N178" s="159"/>
      <c r="O178" s="159"/>
      <c r="P178" s="159"/>
      <c r="Q178" s="159"/>
      <c r="R178" s="160"/>
      <c r="S178" s="160"/>
      <c r="T178" s="160"/>
      <c r="U178" s="160"/>
      <c r="V178" s="160"/>
      <c r="W178" s="160"/>
      <c r="X178" s="160"/>
      <c r="Y178" s="160"/>
      <c r="Z178" s="149"/>
      <c r="AA178" s="149"/>
      <c r="AB178" s="149"/>
      <c r="AC178" s="149"/>
      <c r="AD178" s="149"/>
      <c r="AE178" s="149"/>
      <c r="AF178" s="149"/>
      <c r="AG178" s="149" t="s">
        <v>145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73">
        <v>47</v>
      </c>
      <c r="B179" s="174" t="s">
        <v>289</v>
      </c>
      <c r="C179" s="187" t="s">
        <v>290</v>
      </c>
      <c r="D179" s="175" t="s">
        <v>291</v>
      </c>
      <c r="E179" s="176">
        <v>10</v>
      </c>
      <c r="F179" s="177"/>
      <c r="G179" s="178">
        <f>ROUND(E179*F179,2)</f>
        <v>0</v>
      </c>
      <c r="H179" s="161"/>
      <c r="I179" s="160">
        <f>ROUND(E179*H179,2)</f>
        <v>0</v>
      </c>
      <c r="J179" s="161"/>
      <c r="K179" s="160">
        <f>ROUND(E179*J179,2)</f>
        <v>0</v>
      </c>
      <c r="L179" s="160">
        <v>21</v>
      </c>
      <c r="M179" s="160">
        <f>G179*(1+L179/100)</f>
        <v>0</v>
      </c>
      <c r="N179" s="159">
        <v>0</v>
      </c>
      <c r="O179" s="159">
        <f>ROUND(E179*N179,2)</f>
        <v>0</v>
      </c>
      <c r="P179" s="159">
        <v>0</v>
      </c>
      <c r="Q179" s="159">
        <f>ROUND(E179*P179,2)</f>
        <v>0</v>
      </c>
      <c r="R179" s="160" t="s">
        <v>292</v>
      </c>
      <c r="S179" s="160" t="s">
        <v>140</v>
      </c>
      <c r="T179" s="160" t="s">
        <v>140</v>
      </c>
      <c r="U179" s="160">
        <v>1</v>
      </c>
      <c r="V179" s="160">
        <f>ROUND(E179*U179,2)</f>
        <v>10</v>
      </c>
      <c r="W179" s="160"/>
      <c r="X179" s="160" t="s">
        <v>293</v>
      </c>
      <c r="Y179" s="160" t="s">
        <v>142</v>
      </c>
      <c r="Z179" s="149"/>
      <c r="AA179" s="149"/>
      <c r="AB179" s="149"/>
      <c r="AC179" s="149"/>
      <c r="AD179" s="149"/>
      <c r="AE179" s="149"/>
      <c r="AF179" s="149"/>
      <c r="AG179" s="149" t="s">
        <v>294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2" x14ac:dyDescent="0.2">
      <c r="A180" s="156"/>
      <c r="B180" s="157"/>
      <c r="C180" s="188" t="s">
        <v>337</v>
      </c>
      <c r="D180" s="162"/>
      <c r="E180" s="163">
        <v>10</v>
      </c>
      <c r="F180" s="160"/>
      <c r="G180" s="160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60"/>
      <c r="Z180" s="149"/>
      <c r="AA180" s="149"/>
      <c r="AB180" s="149"/>
      <c r="AC180" s="149"/>
      <c r="AD180" s="149"/>
      <c r="AE180" s="149"/>
      <c r="AF180" s="149"/>
      <c r="AG180" s="149" t="s">
        <v>145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6">
        <v>48</v>
      </c>
      <c r="B181" s="157" t="s">
        <v>338</v>
      </c>
      <c r="C181" s="190" t="s">
        <v>339</v>
      </c>
      <c r="D181" s="158" t="s">
        <v>0</v>
      </c>
      <c r="E181" s="185"/>
      <c r="F181" s="161"/>
      <c r="G181" s="160">
        <f>ROUND(E181*F181,2)</f>
        <v>0</v>
      </c>
      <c r="H181" s="161"/>
      <c r="I181" s="160">
        <f>ROUND(E181*H181,2)</f>
        <v>0</v>
      </c>
      <c r="J181" s="161"/>
      <c r="K181" s="160">
        <f>ROUND(E181*J181,2)</f>
        <v>0</v>
      </c>
      <c r="L181" s="160">
        <v>21</v>
      </c>
      <c r="M181" s="160">
        <f>G181*(1+L181/100)</f>
        <v>0</v>
      </c>
      <c r="N181" s="159">
        <v>0</v>
      </c>
      <c r="O181" s="159">
        <f>ROUND(E181*N181,2)</f>
        <v>0</v>
      </c>
      <c r="P181" s="159">
        <v>0</v>
      </c>
      <c r="Q181" s="159">
        <f>ROUND(E181*P181,2)</f>
        <v>0</v>
      </c>
      <c r="R181" s="160"/>
      <c r="S181" s="160" t="s">
        <v>140</v>
      </c>
      <c r="T181" s="160" t="s">
        <v>140</v>
      </c>
      <c r="U181" s="160">
        <v>0</v>
      </c>
      <c r="V181" s="160">
        <f>ROUND(E181*U181,2)</f>
        <v>0</v>
      </c>
      <c r="W181" s="160"/>
      <c r="X181" s="160" t="s">
        <v>267</v>
      </c>
      <c r="Y181" s="160" t="s">
        <v>142</v>
      </c>
      <c r="Z181" s="149"/>
      <c r="AA181" s="149"/>
      <c r="AB181" s="149"/>
      <c r="AC181" s="149"/>
      <c r="AD181" s="149"/>
      <c r="AE181" s="149"/>
      <c r="AF181" s="149"/>
      <c r="AG181" s="149" t="s">
        <v>268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x14ac:dyDescent="0.2">
      <c r="A182" s="166" t="s">
        <v>135</v>
      </c>
      <c r="B182" s="167" t="s">
        <v>88</v>
      </c>
      <c r="C182" s="186" t="s">
        <v>89</v>
      </c>
      <c r="D182" s="168"/>
      <c r="E182" s="169"/>
      <c r="F182" s="170"/>
      <c r="G182" s="171">
        <f>SUMIF(AG183:AG252,"&lt;&gt;NOR",G183:G252)</f>
        <v>0</v>
      </c>
      <c r="H182" s="165"/>
      <c r="I182" s="165">
        <f>SUM(I183:I252)</f>
        <v>0</v>
      </c>
      <c r="J182" s="165"/>
      <c r="K182" s="165">
        <f>SUM(K183:K252)</f>
        <v>0</v>
      </c>
      <c r="L182" s="165"/>
      <c r="M182" s="165">
        <f>SUM(M183:M252)</f>
        <v>0</v>
      </c>
      <c r="N182" s="164"/>
      <c r="O182" s="164">
        <f>SUM(O183:O252)</f>
        <v>1.05</v>
      </c>
      <c r="P182" s="164"/>
      <c r="Q182" s="164">
        <f>SUM(Q183:Q252)</f>
        <v>0.72</v>
      </c>
      <c r="R182" s="165"/>
      <c r="S182" s="165"/>
      <c r="T182" s="165"/>
      <c r="U182" s="165"/>
      <c r="V182" s="165">
        <f>SUM(V183:V252)</f>
        <v>128.54000000000002</v>
      </c>
      <c r="W182" s="165"/>
      <c r="X182" s="165"/>
      <c r="Y182" s="165"/>
      <c r="AG182" t="s">
        <v>136</v>
      </c>
    </row>
    <row r="183" spans="1:60" outlineLevel="1" x14ac:dyDescent="0.2">
      <c r="A183" s="173">
        <v>49</v>
      </c>
      <c r="B183" s="174" t="s">
        <v>340</v>
      </c>
      <c r="C183" s="187" t="s">
        <v>341</v>
      </c>
      <c r="D183" s="175" t="s">
        <v>301</v>
      </c>
      <c r="E183" s="176">
        <v>14</v>
      </c>
      <c r="F183" s="177"/>
      <c r="G183" s="178">
        <f>ROUND(E183*F183,2)</f>
        <v>0</v>
      </c>
      <c r="H183" s="161"/>
      <c r="I183" s="160">
        <f>ROUND(E183*H183,2)</f>
        <v>0</v>
      </c>
      <c r="J183" s="161"/>
      <c r="K183" s="160">
        <f>ROUND(E183*J183,2)</f>
        <v>0</v>
      </c>
      <c r="L183" s="160">
        <v>21</v>
      </c>
      <c r="M183" s="160">
        <f>G183*(1+L183/100)</f>
        <v>0</v>
      </c>
      <c r="N183" s="159">
        <v>0</v>
      </c>
      <c r="O183" s="159">
        <f>ROUND(E183*N183,2)</f>
        <v>0</v>
      </c>
      <c r="P183" s="159">
        <v>1.933E-2</v>
      </c>
      <c r="Q183" s="159">
        <f>ROUND(E183*P183,2)</f>
        <v>0.27</v>
      </c>
      <c r="R183" s="160"/>
      <c r="S183" s="160" t="s">
        <v>140</v>
      </c>
      <c r="T183" s="160" t="s">
        <v>140</v>
      </c>
      <c r="U183" s="160">
        <v>0.59</v>
      </c>
      <c r="V183" s="160">
        <f>ROUND(E183*U183,2)</f>
        <v>8.26</v>
      </c>
      <c r="W183" s="160"/>
      <c r="X183" s="160" t="s">
        <v>141</v>
      </c>
      <c r="Y183" s="160" t="s">
        <v>142</v>
      </c>
      <c r="Z183" s="149"/>
      <c r="AA183" s="149"/>
      <c r="AB183" s="149"/>
      <c r="AC183" s="149"/>
      <c r="AD183" s="149"/>
      <c r="AE183" s="149"/>
      <c r="AF183" s="149"/>
      <c r="AG183" s="149" t="s">
        <v>143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2" x14ac:dyDescent="0.2">
      <c r="A184" s="156"/>
      <c r="B184" s="157"/>
      <c r="C184" s="188" t="s">
        <v>282</v>
      </c>
      <c r="D184" s="162"/>
      <c r="E184" s="163">
        <v>1</v>
      </c>
      <c r="F184" s="160"/>
      <c r="G184" s="160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60"/>
      <c r="Z184" s="149"/>
      <c r="AA184" s="149"/>
      <c r="AB184" s="149"/>
      <c r="AC184" s="149"/>
      <c r="AD184" s="149"/>
      <c r="AE184" s="149"/>
      <c r="AF184" s="149"/>
      <c r="AG184" s="149" t="s">
        <v>145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3" x14ac:dyDescent="0.2">
      <c r="A185" s="156"/>
      <c r="B185" s="157"/>
      <c r="C185" s="188" t="s">
        <v>342</v>
      </c>
      <c r="D185" s="162"/>
      <c r="E185" s="163">
        <v>5</v>
      </c>
      <c r="F185" s="160"/>
      <c r="G185" s="160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60"/>
      <c r="Z185" s="149"/>
      <c r="AA185" s="149"/>
      <c r="AB185" s="149"/>
      <c r="AC185" s="149"/>
      <c r="AD185" s="149"/>
      <c r="AE185" s="149"/>
      <c r="AF185" s="149"/>
      <c r="AG185" s="149" t="s">
        <v>145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3" x14ac:dyDescent="0.2">
      <c r="A186" s="156"/>
      <c r="B186" s="157"/>
      <c r="C186" s="188" t="s">
        <v>343</v>
      </c>
      <c r="D186" s="162"/>
      <c r="E186" s="163">
        <v>8</v>
      </c>
      <c r="F186" s="160"/>
      <c r="G186" s="160"/>
      <c r="H186" s="160"/>
      <c r="I186" s="160"/>
      <c r="J186" s="160"/>
      <c r="K186" s="160"/>
      <c r="L186" s="160"/>
      <c r="M186" s="160"/>
      <c r="N186" s="159"/>
      <c r="O186" s="159"/>
      <c r="P186" s="159"/>
      <c r="Q186" s="159"/>
      <c r="R186" s="160"/>
      <c r="S186" s="160"/>
      <c r="T186" s="160"/>
      <c r="U186" s="160"/>
      <c r="V186" s="160"/>
      <c r="W186" s="160"/>
      <c r="X186" s="160"/>
      <c r="Y186" s="160"/>
      <c r="Z186" s="149"/>
      <c r="AA186" s="149"/>
      <c r="AB186" s="149"/>
      <c r="AC186" s="149"/>
      <c r="AD186" s="149"/>
      <c r="AE186" s="149"/>
      <c r="AF186" s="149"/>
      <c r="AG186" s="149" t="s">
        <v>145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ht="22.5" outlineLevel="1" x14ac:dyDescent="0.2">
      <c r="A187" s="179">
        <v>50</v>
      </c>
      <c r="B187" s="180" t="s">
        <v>344</v>
      </c>
      <c r="C187" s="189" t="s">
        <v>345</v>
      </c>
      <c r="D187" s="181" t="s">
        <v>301</v>
      </c>
      <c r="E187" s="182">
        <v>1</v>
      </c>
      <c r="F187" s="183"/>
      <c r="G187" s="184">
        <f>ROUND(E187*F187,2)</f>
        <v>0</v>
      </c>
      <c r="H187" s="161"/>
      <c r="I187" s="160">
        <f>ROUND(E187*H187,2)</f>
        <v>0</v>
      </c>
      <c r="J187" s="161"/>
      <c r="K187" s="160">
        <f>ROUND(E187*J187,2)</f>
        <v>0</v>
      </c>
      <c r="L187" s="160">
        <v>21</v>
      </c>
      <c r="M187" s="160">
        <f>G187*(1+L187/100)</f>
        <v>0</v>
      </c>
      <c r="N187" s="159">
        <v>2.8299999999999999E-2</v>
      </c>
      <c r="O187" s="159">
        <f>ROUND(E187*N187,2)</f>
        <v>0.03</v>
      </c>
      <c r="P187" s="159">
        <v>0</v>
      </c>
      <c r="Q187" s="159">
        <f>ROUND(E187*P187,2)</f>
        <v>0</v>
      </c>
      <c r="R187" s="160"/>
      <c r="S187" s="160" t="s">
        <v>140</v>
      </c>
      <c r="T187" s="160" t="s">
        <v>140</v>
      </c>
      <c r="U187" s="160">
        <v>1.5</v>
      </c>
      <c r="V187" s="160">
        <f>ROUND(E187*U187,2)</f>
        <v>1.5</v>
      </c>
      <c r="W187" s="160"/>
      <c r="X187" s="160" t="s">
        <v>141</v>
      </c>
      <c r="Y187" s="160" t="s">
        <v>142</v>
      </c>
      <c r="Z187" s="149"/>
      <c r="AA187" s="149"/>
      <c r="AB187" s="149"/>
      <c r="AC187" s="149"/>
      <c r="AD187" s="149"/>
      <c r="AE187" s="149"/>
      <c r="AF187" s="149"/>
      <c r="AG187" s="149" t="s">
        <v>143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ht="22.5" outlineLevel="1" x14ac:dyDescent="0.2">
      <c r="A188" s="173">
        <v>51</v>
      </c>
      <c r="B188" s="174" t="s">
        <v>346</v>
      </c>
      <c r="C188" s="187" t="s">
        <v>347</v>
      </c>
      <c r="D188" s="175" t="s">
        <v>301</v>
      </c>
      <c r="E188" s="176">
        <v>13</v>
      </c>
      <c r="F188" s="177"/>
      <c r="G188" s="178">
        <f>ROUND(E188*F188,2)</f>
        <v>0</v>
      </c>
      <c r="H188" s="161"/>
      <c r="I188" s="160">
        <f>ROUND(E188*H188,2)</f>
        <v>0</v>
      </c>
      <c r="J188" s="161"/>
      <c r="K188" s="160">
        <f>ROUND(E188*J188,2)</f>
        <v>0</v>
      </c>
      <c r="L188" s="160">
        <v>21</v>
      </c>
      <c r="M188" s="160">
        <f>G188*(1+L188/100)</f>
        <v>0</v>
      </c>
      <c r="N188" s="159">
        <v>2.792E-2</v>
      </c>
      <c r="O188" s="159">
        <f>ROUND(E188*N188,2)</f>
        <v>0.36</v>
      </c>
      <c r="P188" s="159">
        <v>0</v>
      </c>
      <c r="Q188" s="159">
        <f>ROUND(E188*P188,2)</f>
        <v>0</v>
      </c>
      <c r="R188" s="160"/>
      <c r="S188" s="160" t="s">
        <v>140</v>
      </c>
      <c r="T188" s="160" t="s">
        <v>140</v>
      </c>
      <c r="U188" s="160">
        <v>1.5</v>
      </c>
      <c r="V188" s="160">
        <f>ROUND(E188*U188,2)</f>
        <v>19.5</v>
      </c>
      <c r="W188" s="160"/>
      <c r="X188" s="160" t="s">
        <v>141</v>
      </c>
      <c r="Y188" s="160" t="s">
        <v>142</v>
      </c>
      <c r="Z188" s="149"/>
      <c r="AA188" s="149"/>
      <c r="AB188" s="149"/>
      <c r="AC188" s="149"/>
      <c r="AD188" s="149"/>
      <c r="AE188" s="149"/>
      <c r="AF188" s="149"/>
      <c r="AG188" s="149" t="s">
        <v>143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2" x14ac:dyDescent="0.2">
      <c r="A189" s="156"/>
      <c r="B189" s="157"/>
      <c r="C189" s="188" t="s">
        <v>282</v>
      </c>
      <c r="D189" s="162"/>
      <c r="E189" s="163">
        <v>1</v>
      </c>
      <c r="F189" s="160"/>
      <c r="G189" s="160"/>
      <c r="H189" s="160"/>
      <c r="I189" s="160"/>
      <c r="J189" s="160"/>
      <c r="K189" s="160"/>
      <c r="L189" s="160"/>
      <c r="M189" s="160"/>
      <c r="N189" s="159"/>
      <c r="O189" s="159"/>
      <c r="P189" s="159"/>
      <c r="Q189" s="159"/>
      <c r="R189" s="160"/>
      <c r="S189" s="160"/>
      <c r="T189" s="160"/>
      <c r="U189" s="160"/>
      <c r="V189" s="160"/>
      <c r="W189" s="160"/>
      <c r="X189" s="160"/>
      <c r="Y189" s="160"/>
      <c r="Z189" s="149"/>
      <c r="AA189" s="149"/>
      <c r="AB189" s="149"/>
      <c r="AC189" s="149"/>
      <c r="AD189" s="149"/>
      <c r="AE189" s="149"/>
      <c r="AF189" s="149"/>
      <c r="AG189" s="149" t="s">
        <v>145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3" x14ac:dyDescent="0.2">
      <c r="A190" s="156"/>
      <c r="B190" s="157"/>
      <c r="C190" s="188" t="s">
        <v>342</v>
      </c>
      <c r="D190" s="162"/>
      <c r="E190" s="163">
        <v>5</v>
      </c>
      <c r="F190" s="160"/>
      <c r="G190" s="160"/>
      <c r="H190" s="160"/>
      <c r="I190" s="160"/>
      <c r="J190" s="160"/>
      <c r="K190" s="160"/>
      <c r="L190" s="160"/>
      <c r="M190" s="160"/>
      <c r="N190" s="159"/>
      <c r="O190" s="159"/>
      <c r="P190" s="159"/>
      <c r="Q190" s="159"/>
      <c r="R190" s="160"/>
      <c r="S190" s="160"/>
      <c r="T190" s="160"/>
      <c r="U190" s="160"/>
      <c r="V190" s="160"/>
      <c r="W190" s="160"/>
      <c r="X190" s="160"/>
      <c r="Y190" s="160"/>
      <c r="Z190" s="149"/>
      <c r="AA190" s="149"/>
      <c r="AB190" s="149"/>
      <c r="AC190" s="149"/>
      <c r="AD190" s="149"/>
      <c r="AE190" s="149"/>
      <c r="AF190" s="149"/>
      <c r="AG190" s="149" t="s">
        <v>145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3" x14ac:dyDescent="0.2">
      <c r="A191" s="156"/>
      <c r="B191" s="157"/>
      <c r="C191" s="188" t="s">
        <v>348</v>
      </c>
      <c r="D191" s="162"/>
      <c r="E191" s="163">
        <v>7</v>
      </c>
      <c r="F191" s="160"/>
      <c r="G191" s="160"/>
      <c r="H191" s="160"/>
      <c r="I191" s="160"/>
      <c r="J191" s="160"/>
      <c r="K191" s="160"/>
      <c r="L191" s="160"/>
      <c r="M191" s="160"/>
      <c r="N191" s="159"/>
      <c r="O191" s="159"/>
      <c r="P191" s="159"/>
      <c r="Q191" s="159"/>
      <c r="R191" s="160"/>
      <c r="S191" s="160"/>
      <c r="T191" s="160"/>
      <c r="U191" s="160"/>
      <c r="V191" s="160"/>
      <c r="W191" s="160"/>
      <c r="X191" s="160"/>
      <c r="Y191" s="160"/>
      <c r="Z191" s="149"/>
      <c r="AA191" s="149"/>
      <c r="AB191" s="149"/>
      <c r="AC191" s="149"/>
      <c r="AD191" s="149"/>
      <c r="AE191" s="149"/>
      <c r="AF191" s="149"/>
      <c r="AG191" s="149" t="s">
        <v>145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73">
        <v>52</v>
      </c>
      <c r="B192" s="174" t="s">
        <v>349</v>
      </c>
      <c r="C192" s="187" t="s">
        <v>350</v>
      </c>
      <c r="D192" s="175" t="s">
        <v>301</v>
      </c>
      <c r="E192" s="176">
        <v>6</v>
      </c>
      <c r="F192" s="177"/>
      <c r="G192" s="178">
        <f>ROUND(E192*F192,2)</f>
        <v>0</v>
      </c>
      <c r="H192" s="161"/>
      <c r="I192" s="160">
        <f>ROUND(E192*H192,2)</f>
        <v>0</v>
      </c>
      <c r="J192" s="161"/>
      <c r="K192" s="160">
        <f>ROUND(E192*J192,2)</f>
        <v>0</v>
      </c>
      <c r="L192" s="160">
        <v>21</v>
      </c>
      <c r="M192" s="160">
        <f>G192*(1+L192/100)</f>
        <v>0</v>
      </c>
      <c r="N192" s="159">
        <v>0</v>
      </c>
      <c r="O192" s="159">
        <f>ROUND(E192*N192,2)</f>
        <v>0</v>
      </c>
      <c r="P192" s="159">
        <v>1.72E-2</v>
      </c>
      <c r="Q192" s="159">
        <f>ROUND(E192*P192,2)</f>
        <v>0.1</v>
      </c>
      <c r="R192" s="160"/>
      <c r="S192" s="160" t="s">
        <v>140</v>
      </c>
      <c r="T192" s="160" t="s">
        <v>140</v>
      </c>
      <c r="U192" s="160">
        <v>0.40300000000000002</v>
      </c>
      <c r="V192" s="160">
        <f>ROUND(E192*U192,2)</f>
        <v>2.42</v>
      </c>
      <c r="W192" s="160"/>
      <c r="X192" s="160" t="s">
        <v>141</v>
      </c>
      <c r="Y192" s="160" t="s">
        <v>142</v>
      </c>
      <c r="Z192" s="149"/>
      <c r="AA192" s="149"/>
      <c r="AB192" s="149"/>
      <c r="AC192" s="149"/>
      <c r="AD192" s="149"/>
      <c r="AE192" s="149"/>
      <c r="AF192" s="149"/>
      <c r="AG192" s="149" t="s">
        <v>143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2" x14ac:dyDescent="0.2">
      <c r="A193" s="156"/>
      <c r="B193" s="157"/>
      <c r="C193" s="188" t="s">
        <v>351</v>
      </c>
      <c r="D193" s="162"/>
      <c r="E193" s="163">
        <v>3</v>
      </c>
      <c r="F193" s="160"/>
      <c r="G193" s="160"/>
      <c r="H193" s="160"/>
      <c r="I193" s="160"/>
      <c r="J193" s="160"/>
      <c r="K193" s="160"/>
      <c r="L193" s="160"/>
      <c r="M193" s="160"/>
      <c r="N193" s="159"/>
      <c r="O193" s="159"/>
      <c r="P193" s="159"/>
      <c r="Q193" s="159"/>
      <c r="R193" s="160"/>
      <c r="S193" s="160"/>
      <c r="T193" s="160"/>
      <c r="U193" s="160"/>
      <c r="V193" s="160"/>
      <c r="W193" s="160"/>
      <c r="X193" s="160"/>
      <c r="Y193" s="160"/>
      <c r="Z193" s="149"/>
      <c r="AA193" s="149"/>
      <c r="AB193" s="149"/>
      <c r="AC193" s="149"/>
      <c r="AD193" s="149"/>
      <c r="AE193" s="149"/>
      <c r="AF193" s="149"/>
      <c r="AG193" s="149" t="s">
        <v>145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3" x14ac:dyDescent="0.2">
      <c r="A194" s="156"/>
      <c r="B194" s="157"/>
      <c r="C194" s="188" t="s">
        <v>352</v>
      </c>
      <c r="D194" s="162"/>
      <c r="E194" s="163">
        <v>3</v>
      </c>
      <c r="F194" s="160"/>
      <c r="G194" s="160"/>
      <c r="H194" s="160"/>
      <c r="I194" s="160"/>
      <c r="J194" s="160"/>
      <c r="K194" s="160"/>
      <c r="L194" s="160"/>
      <c r="M194" s="160"/>
      <c r="N194" s="159"/>
      <c r="O194" s="159"/>
      <c r="P194" s="159"/>
      <c r="Q194" s="159"/>
      <c r="R194" s="160"/>
      <c r="S194" s="160"/>
      <c r="T194" s="160"/>
      <c r="U194" s="160"/>
      <c r="V194" s="160"/>
      <c r="W194" s="160"/>
      <c r="X194" s="160"/>
      <c r="Y194" s="160"/>
      <c r="Z194" s="149"/>
      <c r="AA194" s="149"/>
      <c r="AB194" s="149"/>
      <c r="AC194" s="149"/>
      <c r="AD194" s="149"/>
      <c r="AE194" s="149"/>
      <c r="AF194" s="149"/>
      <c r="AG194" s="149" t="s">
        <v>145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ht="22.5" outlineLevel="1" x14ac:dyDescent="0.2">
      <c r="A195" s="173">
        <v>53</v>
      </c>
      <c r="B195" s="174" t="s">
        <v>353</v>
      </c>
      <c r="C195" s="187" t="s">
        <v>354</v>
      </c>
      <c r="D195" s="175" t="s">
        <v>301</v>
      </c>
      <c r="E195" s="176">
        <v>6</v>
      </c>
      <c r="F195" s="177"/>
      <c r="G195" s="178">
        <f>ROUND(E195*F195,2)</f>
        <v>0</v>
      </c>
      <c r="H195" s="161"/>
      <c r="I195" s="160">
        <f>ROUND(E195*H195,2)</f>
        <v>0</v>
      </c>
      <c r="J195" s="161"/>
      <c r="K195" s="160">
        <f>ROUND(E195*J195,2)</f>
        <v>0</v>
      </c>
      <c r="L195" s="160">
        <v>21</v>
      </c>
      <c r="M195" s="160">
        <f>G195*(1+L195/100)</f>
        <v>0</v>
      </c>
      <c r="N195" s="159">
        <v>2.384E-2</v>
      </c>
      <c r="O195" s="159">
        <f>ROUND(E195*N195,2)</f>
        <v>0.14000000000000001</v>
      </c>
      <c r="P195" s="159">
        <v>0</v>
      </c>
      <c r="Q195" s="159">
        <f>ROUND(E195*P195,2)</f>
        <v>0</v>
      </c>
      <c r="R195" s="160"/>
      <c r="S195" s="160" t="s">
        <v>140</v>
      </c>
      <c r="T195" s="160" t="s">
        <v>140</v>
      </c>
      <c r="U195" s="160">
        <v>0.85499999999999998</v>
      </c>
      <c r="V195" s="160">
        <f>ROUND(E195*U195,2)</f>
        <v>5.13</v>
      </c>
      <c r="W195" s="160"/>
      <c r="X195" s="160" t="s">
        <v>141</v>
      </c>
      <c r="Y195" s="160" t="s">
        <v>142</v>
      </c>
      <c r="Z195" s="149"/>
      <c r="AA195" s="149"/>
      <c r="AB195" s="149"/>
      <c r="AC195" s="149"/>
      <c r="AD195" s="149"/>
      <c r="AE195" s="149"/>
      <c r="AF195" s="149"/>
      <c r="AG195" s="149" t="s">
        <v>143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2" x14ac:dyDescent="0.2">
      <c r="A196" s="156"/>
      <c r="B196" s="157"/>
      <c r="C196" s="188" t="s">
        <v>351</v>
      </c>
      <c r="D196" s="162"/>
      <c r="E196" s="163">
        <v>3</v>
      </c>
      <c r="F196" s="160"/>
      <c r="G196" s="160"/>
      <c r="H196" s="160"/>
      <c r="I196" s="160"/>
      <c r="J196" s="160"/>
      <c r="K196" s="160"/>
      <c r="L196" s="160"/>
      <c r="M196" s="160"/>
      <c r="N196" s="159"/>
      <c r="O196" s="159"/>
      <c r="P196" s="159"/>
      <c r="Q196" s="159"/>
      <c r="R196" s="160"/>
      <c r="S196" s="160"/>
      <c r="T196" s="160"/>
      <c r="U196" s="160"/>
      <c r="V196" s="160"/>
      <c r="W196" s="160"/>
      <c r="X196" s="160"/>
      <c r="Y196" s="160"/>
      <c r="Z196" s="149"/>
      <c r="AA196" s="149"/>
      <c r="AB196" s="149"/>
      <c r="AC196" s="149"/>
      <c r="AD196" s="149"/>
      <c r="AE196" s="149"/>
      <c r="AF196" s="149"/>
      <c r="AG196" s="149" t="s">
        <v>145</v>
      </c>
      <c r="AH196" s="149">
        <v>0</v>
      </c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3" x14ac:dyDescent="0.2">
      <c r="A197" s="156"/>
      <c r="B197" s="157"/>
      <c r="C197" s="188" t="s">
        <v>352</v>
      </c>
      <c r="D197" s="162"/>
      <c r="E197" s="163">
        <v>3</v>
      </c>
      <c r="F197" s="160"/>
      <c r="G197" s="160"/>
      <c r="H197" s="160"/>
      <c r="I197" s="160"/>
      <c r="J197" s="160"/>
      <c r="K197" s="160"/>
      <c r="L197" s="160"/>
      <c r="M197" s="160"/>
      <c r="N197" s="159"/>
      <c r="O197" s="159"/>
      <c r="P197" s="159"/>
      <c r="Q197" s="159"/>
      <c r="R197" s="160"/>
      <c r="S197" s="160"/>
      <c r="T197" s="160"/>
      <c r="U197" s="160"/>
      <c r="V197" s="160"/>
      <c r="W197" s="160"/>
      <c r="X197" s="160"/>
      <c r="Y197" s="160"/>
      <c r="Z197" s="149"/>
      <c r="AA197" s="149"/>
      <c r="AB197" s="149"/>
      <c r="AC197" s="149"/>
      <c r="AD197" s="149"/>
      <c r="AE197" s="149"/>
      <c r="AF197" s="149"/>
      <c r="AG197" s="149" t="s">
        <v>145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73">
        <v>54</v>
      </c>
      <c r="B198" s="174" t="s">
        <v>355</v>
      </c>
      <c r="C198" s="187" t="s">
        <v>356</v>
      </c>
      <c r="D198" s="175" t="s">
        <v>301</v>
      </c>
      <c r="E198" s="176">
        <v>17</v>
      </c>
      <c r="F198" s="177"/>
      <c r="G198" s="178">
        <f>ROUND(E198*F198,2)</f>
        <v>0</v>
      </c>
      <c r="H198" s="161"/>
      <c r="I198" s="160">
        <f>ROUND(E198*H198,2)</f>
        <v>0</v>
      </c>
      <c r="J198" s="161"/>
      <c r="K198" s="160">
        <f>ROUND(E198*J198,2)</f>
        <v>0</v>
      </c>
      <c r="L198" s="160">
        <v>21</v>
      </c>
      <c r="M198" s="160">
        <f>G198*(1+L198/100)</f>
        <v>0</v>
      </c>
      <c r="N198" s="159">
        <v>0</v>
      </c>
      <c r="O198" s="159">
        <f>ROUND(E198*N198,2)</f>
        <v>0</v>
      </c>
      <c r="P198" s="159">
        <v>1.9460000000000002E-2</v>
      </c>
      <c r="Q198" s="159">
        <f>ROUND(E198*P198,2)</f>
        <v>0.33</v>
      </c>
      <c r="R198" s="160"/>
      <c r="S198" s="160" t="s">
        <v>140</v>
      </c>
      <c r="T198" s="160" t="s">
        <v>140</v>
      </c>
      <c r="U198" s="160">
        <v>0.38200000000000001</v>
      </c>
      <c r="V198" s="160">
        <f>ROUND(E198*U198,2)</f>
        <v>6.49</v>
      </c>
      <c r="W198" s="160"/>
      <c r="X198" s="160" t="s">
        <v>141</v>
      </c>
      <c r="Y198" s="160" t="s">
        <v>142</v>
      </c>
      <c r="Z198" s="149"/>
      <c r="AA198" s="149"/>
      <c r="AB198" s="149"/>
      <c r="AC198" s="149"/>
      <c r="AD198" s="149"/>
      <c r="AE198" s="149"/>
      <c r="AF198" s="149"/>
      <c r="AG198" s="149" t="s">
        <v>143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2" x14ac:dyDescent="0.2">
      <c r="A199" s="156"/>
      <c r="B199" s="157"/>
      <c r="C199" s="188" t="s">
        <v>282</v>
      </c>
      <c r="D199" s="162"/>
      <c r="E199" s="163">
        <v>1</v>
      </c>
      <c r="F199" s="160"/>
      <c r="G199" s="160"/>
      <c r="H199" s="160"/>
      <c r="I199" s="160"/>
      <c r="J199" s="160"/>
      <c r="K199" s="160"/>
      <c r="L199" s="160"/>
      <c r="M199" s="160"/>
      <c r="N199" s="159"/>
      <c r="O199" s="159"/>
      <c r="P199" s="159"/>
      <c r="Q199" s="159"/>
      <c r="R199" s="160"/>
      <c r="S199" s="160"/>
      <c r="T199" s="160"/>
      <c r="U199" s="160"/>
      <c r="V199" s="160"/>
      <c r="W199" s="160"/>
      <c r="X199" s="160"/>
      <c r="Y199" s="160"/>
      <c r="Z199" s="149"/>
      <c r="AA199" s="149"/>
      <c r="AB199" s="149"/>
      <c r="AC199" s="149"/>
      <c r="AD199" s="149"/>
      <c r="AE199" s="149"/>
      <c r="AF199" s="149"/>
      <c r="AG199" s="149" t="s">
        <v>145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3" x14ac:dyDescent="0.2">
      <c r="A200" s="156"/>
      <c r="B200" s="157"/>
      <c r="C200" s="188" t="s">
        <v>357</v>
      </c>
      <c r="D200" s="162"/>
      <c r="E200" s="163">
        <v>8</v>
      </c>
      <c r="F200" s="160"/>
      <c r="G200" s="160"/>
      <c r="H200" s="160"/>
      <c r="I200" s="160"/>
      <c r="J200" s="160"/>
      <c r="K200" s="160"/>
      <c r="L200" s="160"/>
      <c r="M200" s="160"/>
      <c r="N200" s="159"/>
      <c r="O200" s="159"/>
      <c r="P200" s="159"/>
      <c r="Q200" s="159"/>
      <c r="R200" s="160"/>
      <c r="S200" s="160"/>
      <c r="T200" s="160"/>
      <c r="U200" s="160"/>
      <c r="V200" s="160"/>
      <c r="W200" s="160"/>
      <c r="X200" s="160"/>
      <c r="Y200" s="160"/>
      <c r="Z200" s="149"/>
      <c r="AA200" s="149"/>
      <c r="AB200" s="149"/>
      <c r="AC200" s="149"/>
      <c r="AD200" s="149"/>
      <c r="AE200" s="149"/>
      <c r="AF200" s="149"/>
      <c r="AG200" s="149" t="s">
        <v>145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3" x14ac:dyDescent="0.2">
      <c r="A201" s="156"/>
      <c r="B201" s="157"/>
      <c r="C201" s="188" t="s">
        <v>358</v>
      </c>
      <c r="D201" s="162"/>
      <c r="E201" s="163">
        <v>8</v>
      </c>
      <c r="F201" s="160"/>
      <c r="G201" s="160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60"/>
      <c r="Z201" s="149"/>
      <c r="AA201" s="149"/>
      <c r="AB201" s="149"/>
      <c r="AC201" s="149"/>
      <c r="AD201" s="149"/>
      <c r="AE201" s="149"/>
      <c r="AF201" s="149"/>
      <c r="AG201" s="149" t="s">
        <v>145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73">
        <v>55</v>
      </c>
      <c r="B202" s="174" t="s">
        <v>359</v>
      </c>
      <c r="C202" s="187" t="s">
        <v>360</v>
      </c>
      <c r="D202" s="175" t="s">
        <v>301</v>
      </c>
      <c r="E202" s="176">
        <v>1</v>
      </c>
      <c r="F202" s="177"/>
      <c r="G202" s="178">
        <f>ROUND(E202*F202,2)</f>
        <v>0</v>
      </c>
      <c r="H202" s="161"/>
      <c r="I202" s="160">
        <f>ROUND(E202*H202,2)</f>
        <v>0</v>
      </c>
      <c r="J202" s="161"/>
      <c r="K202" s="160">
        <f>ROUND(E202*J202,2)</f>
        <v>0</v>
      </c>
      <c r="L202" s="160">
        <v>21</v>
      </c>
      <c r="M202" s="160">
        <f>G202*(1+L202/100)</f>
        <v>0</v>
      </c>
      <c r="N202" s="159">
        <v>1.7010000000000001E-2</v>
      </c>
      <c r="O202" s="159">
        <f>ROUND(E202*N202,2)</f>
        <v>0.02</v>
      </c>
      <c r="P202" s="159">
        <v>0</v>
      </c>
      <c r="Q202" s="159">
        <f>ROUND(E202*P202,2)</f>
        <v>0</v>
      </c>
      <c r="R202" s="160"/>
      <c r="S202" s="160" t="s">
        <v>140</v>
      </c>
      <c r="T202" s="160" t="s">
        <v>140</v>
      </c>
      <c r="U202" s="160">
        <v>1.2529999999999999</v>
      </c>
      <c r="V202" s="160">
        <f>ROUND(E202*U202,2)</f>
        <v>1.25</v>
      </c>
      <c r="W202" s="160"/>
      <c r="X202" s="160" t="s">
        <v>141</v>
      </c>
      <c r="Y202" s="160" t="s">
        <v>142</v>
      </c>
      <c r="Z202" s="149"/>
      <c r="AA202" s="149"/>
      <c r="AB202" s="149"/>
      <c r="AC202" s="149"/>
      <c r="AD202" s="149"/>
      <c r="AE202" s="149"/>
      <c r="AF202" s="149"/>
      <c r="AG202" s="149" t="s">
        <v>143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2" x14ac:dyDescent="0.2">
      <c r="A203" s="156"/>
      <c r="B203" s="157"/>
      <c r="C203" s="188" t="s">
        <v>144</v>
      </c>
      <c r="D203" s="162"/>
      <c r="E203" s="163">
        <v>1</v>
      </c>
      <c r="F203" s="160"/>
      <c r="G203" s="160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60"/>
      <c r="Z203" s="149"/>
      <c r="AA203" s="149"/>
      <c r="AB203" s="149"/>
      <c r="AC203" s="149"/>
      <c r="AD203" s="149"/>
      <c r="AE203" s="149"/>
      <c r="AF203" s="149"/>
      <c r="AG203" s="149" t="s">
        <v>145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73">
        <v>56</v>
      </c>
      <c r="B204" s="174" t="s">
        <v>361</v>
      </c>
      <c r="C204" s="187" t="s">
        <v>362</v>
      </c>
      <c r="D204" s="175" t="s">
        <v>301</v>
      </c>
      <c r="E204" s="176">
        <v>17</v>
      </c>
      <c r="F204" s="177"/>
      <c r="G204" s="178">
        <f>ROUND(E204*F204,2)</f>
        <v>0</v>
      </c>
      <c r="H204" s="161"/>
      <c r="I204" s="160">
        <f>ROUND(E204*H204,2)</f>
        <v>0</v>
      </c>
      <c r="J204" s="161"/>
      <c r="K204" s="160">
        <f>ROUND(E204*J204,2)</f>
        <v>0</v>
      </c>
      <c r="L204" s="160">
        <v>21</v>
      </c>
      <c r="M204" s="160">
        <f>G204*(1+L204/100)</f>
        <v>0</v>
      </c>
      <c r="N204" s="159">
        <v>1.401E-2</v>
      </c>
      <c r="O204" s="159">
        <f>ROUND(E204*N204,2)</f>
        <v>0.24</v>
      </c>
      <c r="P204" s="159">
        <v>0</v>
      </c>
      <c r="Q204" s="159">
        <f>ROUND(E204*P204,2)</f>
        <v>0</v>
      </c>
      <c r="R204" s="160"/>
      <c r="S204" s="160" t="s">
        <v>140</v>
      </c>
      <c r="T204" s="160" t="s">
        <v>140</v>
      </c>
      <c r="U204" s="160">
        <v>1.19</v>
      </c>
      <c r="V204" s="160">
        <f>ROUND(E204*U204,2)</f>
        <v>20.23</v>
      </c>
      <c r="W204" s="160"/>
      <c r="X204" s="160" t="s">
        <v>141</v>
      </c>
      <c r="Y204" s="160" t="s">
        <v>142</v>
      </c>
      <c r="Z204" s="149"/>
      <c r="AA204" s="149"/>
      <c r="AB204" s="149"/>
      <c r="AC204" s="149"/>
      <c r="AD204" s="149"/>
      <c r="AE204" s="149"/>
      <c r="AF204" s="149"/>
      <c r="AG204" s="149" t="s">
        <v>143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2" x14ac:dyDescent="0.2">
      <c r="A205" s="156"/>
      <c r="B205" s="157"/>
      <c r="C205" s="188" t="s">
        <v>282</v>
      </c>
      <c r="D205" s="162"/>
      <c r="E205" s="163">
        <v>1</v>
      </c>
      <c r="F205" s="160"/>
      <c r="G205" s="160"/>
      <c r="H205" s="160"/>
      <c r="I205" s="160"/>
      <c r="J205" s="160"/>
      <c r="K205" s="160"/>
      <c r="L205" s="160"/>
      <c r="M205" s="160"/>
      <c r="N205" s="159"/>
      <c r="O205" s="159"/>
      <c r="P205" s="159"/>
      <c r="Q205" s="159"/>
      <c r="R205" s="160"/>
      <c r="S205" s="160"/>
      <c r="T205" s="160"/>
      <c r="U205" s="160"/>
      <c r="V205" s="160"/>
      <c r="W205" s="160"/>
      <c r="X205" s="160"/>
      <c r="Y205" s="160"/>
      <c r="Z205" s="149"/>
      <c r="AA205" s="149"/>
      <c r="AB205" s="149"/>
      <c r="AC205" s="149"/>
      <c r="AD205" s="149"/>
      <c r="AE205" s="149"/>
      <c r="AF205" s="149"/>
      <c r="AG205" s="149" t="s">
        <v>145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3" x14ac:dyDescent="0.2">
      <c r="A206" s="156"/>
      <c r="B206" s="157"/>
      <c r="C206" s="188" t="s">
        <v>357</v>
      </c>
      <c r="D206" s="162"/>
      <c r="E206" s="163">
        <v>8</v>
      </c>
      <c r="F206" s="160"/>
      <c r="G206" s="160"/>
      <c r="H206" s="160"/>
      <c r="I206" s="160"/>
      <c r="J206" s="160"/>
      <c r="K206" s="160"/>
      <c r="L206" s="160"/>
      <c r="M206" s="160"/>
      <c r="N206" s="159"/>
      <c r="O206" s="159"/>
      <c r="P206" s="159"/>
      <c r="Q206" s="159"/>
      <c r="R206" s="160"/>
      <c r="S206" s="160"/>
      <c r="T206" s="160"/>
      <c r="U206" s="160"/>
      <c r="V206" s="160"/>
      <c r="W206" s="160"/>
      <c r="X206" s="160"/>
      <c r="Y206" s="160"/>
      <c r="Z206" s="149"/>
      <c r="AA206" s="149"/>
      <c r="AB206" s="149"/>
      <c r="AC206" s="149"/>
      <c r="AD206" s="149"/>
      <c r="AE206" s="149"/>
      <c r="AF206" s="149"/>
      <c r="AG206" s="149" t="s">
        <v>145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3" x14ac:dyDescent="0.2">
      <c r="A207" s="156"/>
      <c r="B207" s="157"/>
      <c r="C207" s="188" t="s">
        <v>358</v>
      </c>
      <c r="D207" s="162"/>
      <c r="E207" s="163">
        <v>8</v>
      </c>
      <c r="F207" s="160"/>
      <c r="G207" s="160"/>
      <c r="H207" s="160"/>
      <c r="I207" s="160"/>
      <c r="J207" s="160"/>
      <c r="K207" s="160"/>
      <c r="L207" s="160"/>
      <c r="M207" s="160"/>
      <c r="N207" s="159"/>
      <c r="O207" s="159"/>
      <c r="P207" s="159"/>
      <c r="Q207" s="159"/>
      <c r="R207" s="160"/>
      <c r="S207" s="160"/>
      <c r="T207" s="160"/>
      <c r="U207" s="160"/>
      <c r="V207" s="160"/>
      <c r="W207" s="160"/>
      <c r="X207" s="160"/>
      <c r="Y207" s="160"/>
      <c r="Z207" s="149"/>
      <c r="AA207" s="149"/>
      <c r="AB207" s="149"/>
      <c r="AC207" s="149"/>
      <c r="AD207" s="149"/>
      <c r="AE207" s="149"/>
      <c r="AF207" s="149"/>
      <c r="AG207" s="149" t="s">
        <v>145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73">
        <v>57</v>
      </c>
      <c r="B208" s="174" t="s">
        <v>363</v>
      </c>
      <c r="C208" s="187" t="s">
        <v>364</v>
      </c>
      <c r="D208" s="175" t="s">
        <v>301</v>
      </c>
      <c r="E208" s="176">
        <v>17</v>
      </c>
      <c r="F208" s="177"/>
      <c r="G208" s="178">
        <f>ROUND(E208*F208,2)</f>
        <v>0</v>
      </c>
      <c r="H208" s="161"/>
      <c r="I208" s="160">
        <f>ROUND(E208*H208,2)</f>
        <v>0</v>
      </c>
      <c r="J208" s="161"/>
      <c r="K208" s="160">
        <f>ROUND(E208*J208,2)</f>
        <v>0</v>
      </c>
      <c r="L208" s="160">
        <v>21</v>
      </c>
      <c r="M208" s="160">
        <f>G208*(1+L208/100)</f>
        <v>0</v>
      </c>
      <c r="N208" s="159">
        <v>4.7699999999999999E-3</v>
      </c>
      <c r="O208" s="159">
        <f>ROUND(E208*N208,2)</f>
        <v>0.08</v>
      </c>
      <c r="P208" s="159">
        <v>0</v>
      </c>
      <c r="Q208" s="159">
        <f>ROUND(E208*P208,2)</f>
        <v>0</v>
      </c>
      <c r="R208" s="160"/>
      <c r="S208" s="160" t="s">
        <v>365</v>
      </c>
      <c r="T208" s="160" t="s">
        <v>365</v>
      </c>
      <c r="U208" s="160">
        <v>0.32500000000000001</v>
      </c>
      <c r="V208" s="160">
        <f>ROUND(E208*U208,2)</f>
        <v>5.53</v>
      </c>
      <c r="W208" s="160"/>
      <c r="X208" s="160" t="s">
        <v>141</v>
      </c>
      <c r="Y208" s="160" t="s">
        <v>142</v>
      </c>
      <c r="Z208" s="149"/>
      <c r="AA208" s="149"/>
      <c r="AB208" s="149"/>
      <c r="AC208" s="149"/>
      <c r="AD208" s="149"/>
      <c r="AE208" s="149"/>
      <c r="AF208" s="149"/>
      <c r="AG208" s="149" t="s">
        <v>143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2" x14ac:dyDescent="0.2">
      <c r="A209" s="156"/>
      <c r="B209" s="157"/>
      <c r="C209" s="188" t="s">
        <v>366</v>
      </c>
      <c r="D209" s="162"/>
      <c r="E209" s="163">
        <v>17</v>
      </c>
      <c r="F209" s="160"/>
      <c r="G209" s="160"/>
      <c r="H209" s="160"/>
      <c r="I209" s="160"/>
      <c r="J209" s="160"/>
      <c r="K209" s="160"/>
      <c r="L209" s="160"/>
      <c r="M209" s="160"/>
      <c r="N209" s="159"/>
      <c r="O209" s="159"/>
      <c r="P209" s="159"/>
      <c r="Q209" s="159"/>
      <c r="R209" s="160"/>
      <c r="S209" s="160"/>
      <c r="T209" s="160"/>
      <c r="U209" s="160"/>
      <c r="V209" s="160"/>
      <c r="W209" s="160"/>
      <c r="X209" s="160"/>
      <c r="Y209" s="160"/>
      <c r="Z209" s="149"/>
      <c r="AA209" s="149"/>
      <c r="AB209" s="149"/>
      <c r="AC209" s="149"/>
      <c r="AD209" s="149"/>
      <c r="AE209" s="149"/>
      <c r="AF209" s="149"/>
      <c r="AG209" s="149" t="s">
        <v>145</v>
      </c>
      <c r="AH209" s="149">
        <v>5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73">
        <v>58</v>
      </c>
      <c r="B210" s="174" t="s">
        <v>367</v>
      </c>
      <c r="C210" s="187" t="s">
        <v>368</v>
      </c>
      <c r="D210" s="175" t="s">
        <v>301</v>
      </c>
      <c r="E210" s="176">
        <v>2</v>
      </c>
      <c r="F210" s="177"/>
      <c r="G210" s="178">
        <f>ROUND(E210*F210,2)</f>
        <v>0</v>
      </c>
      <c r="H210" s="161"/>
      <c r="I210" s="160">
        <f>ROUND(E210*H210,2)</f>
        <v>0</v>
      </c>
      <c r="J210" s="161"/>
      <c r="K210" s="160">
        <f>ROUND(E210*J210,2)</f>
        <v>0</v>
      </c>
      <c r="L210" s="160">
        <v>21</v>
      </c>
      <c r="M210" s="160">
        <f>G210*(1+L210/100)</f>
        <v>0</v>
      </c>
      <c r="N210" s="159">
        <v>1.6459999999999999E-2</v>
      </c>
      <c r="O210" s="159">
        <f>ROUND(E210*N210,2)</f>
        <v>0.03</v>
      </c>
      <c r="P210" s="159">
        <v>0</v>
      </c>
      <c r="Q210" s="159">
        <f>ROUND(E210*P210,2)</f>
        <v>0</v>
      </c>
      <c r="R210" s="160"/>
      <c r="S210" s="160" t="s">
        <v>140</v>
      </c>
      <c r="T210" s="160" t="s">
        <v>140</v>
      </c>
      <c r="U210" s="160">
        <v>1.3129999999999999</v>
      </c>
      <c r="V210" s="160">
        <f>ROUND(E210*U210,2)</f>
        <v>2.63</v>
      </c>
      <c r="W210" s="160"/>
      <c r="X210" s="160" t="s">
        <v>141</v>
      </c>
      <c r="Y210" s="160" t="s">
        <v>142</v>
      </c>
      <c r="Z210" s="149"/>
      <c r="AA210" s="149"/>
      <c r="AB210" s="149"/>
      <c r="AC210" s="149"/>
      <c r="AD210" s="149"/>
      <c r="AE210" s="149"/>
      <c r="AF210" s="149"/>
      <c r="AG210" s="149" t="s">
        <v>143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2" x14ac:dyDescent="0.2">
      <c r="A211" s="156"/>
      <c r="B211" s="157"/>
      <c r="C211" s="188" t="s">
        <v>369</v>
      </c>
      <c r="D211" s="162"/>
      <c r="E211" s="163">
        <v>1</v>
      </c>
      <c r="F211" s="160"/>
      <c r="G211" s="160"/>
      <c r="H211" s="160"/>
      <c r="I211" s="160"/>
      <c r="J211" s="160"/>
      <c r="K211" s="160"/>
      <c r="L211" s="160"/>
      <c r="M211" s="160"/>
      <c r="N211" s="159"/>
      <c r="O211" s="159"/>
      <c r="P211" s="159"/>
      <c r="Q211" s="159"/>
      <c r="R211" s="160"/>
      <c r="S211" s="160"/>
      <c r="T211" s="160"/>
      <c r="U211" s="160"/>
      <c r="V211" s="160"/>
      <c r="W211" s="160"/>
      <c r="X211" s="160"/>
      <c r="Y211" s="160"/>
      <c r="Z211" s="149"/>
      <c r="AA211" s="149"/>
      <c r="AB211" s="149"/>
      <c r="AC211" s="149"/>
      <c r="AD211" s="149"/>
      <c r="AE211" s="149"/>
      <c r="AF211" s="149"/>
      <c r="AG211" s="149" t="s">
        <v>145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3" x14ac:dyDescent="0.2">
      <c r="A212" s="156"/>
      <c r="B212" s="157"/>
      <c r="C212" s="188" t="s">
        <v>144</v>
      </c>
      <c r="D212" s="162"/>
      <c r="E212" s="163">
        <v>1</v>
      </c>
      <c r="F212" s="160"/>
      <c r="G212" s="160"/>
      <c r="H212" s="160"/>
      <c r="I212" s="160"/>
      <c r="J212" s="160"/>
      <c r="K212" s="160"/>
      <c r="L212" s="160"/>
      <c r="M212" s="160"/>
      <c r="N212" s="159"/>
      <c r="O212" s="159"/>
      <c r="P212" s="159"/>
      <c r="Q212" s="159"/>
      <c r="R212" s="160"/>
      <c r="S212" s="160"/>
      <c r="T212" s="160"/>
      <c r="U212" s="160"/>
      <c r="V212" s="160"/>
      <c r="W212" s="160"/>
      <c r="X212" s="160"/>
      <c r="Y212" s="160"/>
      <c r="Z212" s="149"/>
      <c r="AA212" s="149"/>
      <c r="AB212" s="149"/>
      <c r="AC212" s="149"/>
      <c r="AD212" s="149"/>
      <c r="AE212" s="149"/>
      <c r="AF212" s="149"/>
      <c r="AG212" s="149" t="s">
        <v>145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73">
        <v>59</v>
      </c>
      <c r="B213" s="174" t="s">
        <v>370</v>
      </c>
      <c r="C213" s="187" t="s">
        <v>371</v>
      </c>
      <c r="D213" s="175" t="s">
        <v>301</v>
      </c>
      <c r="E213" s="176">
        <v>13</v>
      </c>
      <c r="F213" s="177"/>
      <c r="G213" s="178">
        <f>ROUND(E213*F213,2)</f>
        <v>0</v>
      </c>
      <c r="H213" s="161"/>
      <c r="I213" s="160">
        <f>ROUND(E213*H213,2)</f>
        <v>0</v>
      </c>
      <c r="J213" s="161"/>
      <c r="K213" s="160">
        <f>ROUND(E213*J213,2)</f>
        <v>0</v>
      </c>
      <c r="L213" s="160">
        <v>21</v>
      </c>
      <c r="M213" s="160">
        <f>G213*(1+L213/100)</f>
        <v>0</v>
      </c>
      <c r="N213" s="159">
        <v>2.0600000000000002E-3</v>
      </c>
      <c r="O213" s="159">
        <f>ROUND(E213*N213,2)</f>
        <v>0.03</v>
      </c>
      <c r="P213" s="159">
        <v>0</v>
      </c>
      <c r="Q213" s="159">
        <f>ROUND(E213*P213,2)</f>
        <v>0</v>
      </c>
      <c r="R213" s="160"/>
      <c r="S213" s="160" t="s">
        <v>140</v>
      </c>
      <c r="T213" s="160" t="s">
        <v>140</v>
      </c>
      <c r="U213" s="160">
        <v>0.23</v>
      </c>
      <c r="V213" s="160">
        <f>ROUND(E213*U213,2)</f>
        <v>2.99</v>
      </c>
      <c r="W213" s="160"/>
      <c r="X213" s="160" t="s">
        <v>141</v>
      </c>
      <c r="Y213" s="160" t="s">
        <v>142</v>
      </c>
      <c r="Z213" s="149"/>
      <c r="AA213" s="149"/>
      <c r="AB213" s="149"/>
      <c r="AC213" s="149"/>
      <c r="AD213" s="149"/>
      <c r="AE213" s="149"/>
      <c r="AF213" s="149"/>
      <c r="AG213" s="149" t="s">
        <v>143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2" x14ac:dyDescent="0.2">
      <c r="A214" s="156"/>
      <c r="B214" s="157"/>
      <c r="C214" s="188" t="s">
        <v>372</v>
      </c>
      <c r="D214" s="162"/>
      <c r="E214" s="163">
        <v>13</v>
      </c>
      <c r="F214" s="160"/>
      <c r="G214" s="160"/>
      <c r="H214" s="160"/>
      <c r="I214" s="160"/>
      <c r="J214" s="160"/>
      <c r="K214" s="160"/>
      <c r="L214" s="160"/>
      <c r="M214" s="160"/>
      <c r="N214" s="159"/>
      <c r="O214" s="159"/>
      <c r="P214" s="159"/>
      <c r="Q214" s="159"/>
      <c r="R214" s="160"/>
      <c r="S214" s="160"/>
      <c r="T214" s="160"/>
      <c r="U214" s="160"/>
      <c r="V214" s="160"/>
      <c r="W214" s="160"/>
      <c r="X214" s="160"/>
      <c r="Y214" s="160"/>
      <c r="Z214" s="149"/>
      <c r="AA214" s="149"/>
      <c r="AB214" s="149"/>
      <c r="AC214" s="149"/>
      <c r="AD214" s="149"/>
      <c r="AE214" s="149"/>
      <c r="AF214" s="149"/>
      <c r="AG214" s="149" t="s">
        <v>145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73">
        <v>60</v>
      </c>
      <c r="B215" s="174" t="s">
        <v>373</v>
      </c>
      <c r="C215" s="187" t="s">
        <v>374</v>
      </c>
      <c r="D215" s="175" t="s">
        <v>301</v>
      </c>
      <c r="E215" s="176">
        <v>8</v>
      </c>
      <c r="F215" s="177"/>
      <c r="G215" s="178">
        <f>ROUND(E215*F215,2)</f>
        <v>0</v>
      </c>
      <c r="H215" s="161"/>
      <c r="I215" s="160">
        <f>ROUND(E215*H215,2)</f>
        <v>0</v>
      </c>
      <c r="J215" s="161"/>
      <c r="K215" s="160">
        <f>ROUND(E215*J215,2)</f>
        <v>0</v>
      </c>
      <c r="L215" s="160">
        <v>21</v>
      </c>
      <c r="M215" s="160">
        <f>G215*(1+L215/100)</f>
        <v>0</v>
      </c>
      <c r="N215" s="159">
        <v>2.0600000000000002E-3</v>
      </c>
      <c r="O215" s="159">
        <f>ROUND(E215*N215,2)</f>
        <v>0.02</v>
      </c>
      <c r="P215" s="159">
        <v>0</v>
      </c>
      <c r="Q215" s="159">
        <f>ROUND(E215*P215,2)</f>
        <v>0</v>
      </c>
      <c r="R215" s="160"/>
      <c r="S215" s="160" t="s">
        <v>140</v>
      </c>
      <c r="T215" s="160" t="s">
        <v>140</v>
      </c>
      <c r="U215" s="160">
        <v>0.23</v>
      </c>
      <c r="V215" s="160">
        <f>ROUND(E215*U215,2)</f>
        <v>1.84</v>
      </c>
      <c r="W215" s="160"/>
      <c r="X215" s="160" t="s">
        <v>141</v>
      </c>
      <c r="Y215" s="160" t="s">
        <v>142</v>
      </c>
      <c r="Z215" s="149"/>
      <c r="AA215" s="149"/>
      <c r="AB215" s="149"/>
      <c r="AC215" s="149"/>
      <c r="AD215" s="149"/>
      <c r="AE215" s="149"/>
      <c r="AF215" s="149"/>
      <c r="AG215" s="149" t="s">
        <v>143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2" x14ac:dyDescent="0.2">
      <c r="A216" s="156"/>
      <c r="B216" s="157"/>
      <c r="C216" s="188" t="s">
        <v>302</v>
      </c>
      <c r="D216" s="162"/>
      <c r="E216" s="163">
        <v>8</v>
      </c>
      <c r="F216" s="160"/>
      <c r="G216" s="160"/>
      <c r="H216" s="160"/>
      <c r="I216" s="160"/>
      <c r="J216" s="160"/>
      <c r="K216" s="160"/>
      <c r="L216" s="160"/>
      <c r="M216" s="160"/>
      <c r="N216" s="159"/>
      <c r="O216" s="159"/>
      <c r="P216" s="159"/>
      <c r="Q216" s="159"/>
      <c r="R216" s="160"/>
      <c r="S216" s="160"/>
      <c r="T216" s="160"/>
      <c r="U216" s="160"/>
      <c r="V216" s="160"/>
      <c r="W216" s="160"/>
      <c r="X216" s="160"/>
      <c r="Y216" s="160"/>
      <c r="Z216" s="149"/>
      <c r="AA216" s="149"/>
      <c r="AB216" s="149"/>
      <c r="AC216" s="149"/>
      <c r="AD216" s="149"/>
      <c r="AE216" s="149"/>
      <c r="AF216" s="149"/>
      <c r="AG216" s="149" t="s">
        <v>145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73">
        <v>61</v>
      </c>
      <c r="B217" s="174" t="s">
        <v>375</v>
      </c>
      <c r="C217" s="187" t="s">
        <v>376</v>
      </c>
      <c r="D217" s="175" t="s">
        <v>301</v>
      </c>
      <c r="E217" s="176">
        <v>18</v>
      </c>
      <c r="F217" s="177"/>
      <c r="G217" s="178">
        <f>ROUND(E217*F217,2)</f>
        <v>0</v>
      </c>
      <c r="H217" s="161"/>
      <c r="I217" s="160">
        <f>ROUND(E217*H217,2)</f>
        <v>0</v>
      </c>
      <c r="J217" s="161"/>
      <c r="K217" s="160">
        <f>ROUND(E217*J217,2)</f>
        <v>0</v>
      </c>
      <c r="L217" s="160">
        <v>21</v>
      </c>
      <c r="M217" s="160">
        <f>G217*(1+L217/100)</f>
        <v>0</v>
      </c>
      <c r="N217" s="159">
        <v>5.5999999999999995E-4</v>
      </c>
      <c r="O217" s="159">
        <f>ROUND(E217*N217,2)</f>
        <v>0.01</v>
      </c>
      <c r="P217" s="159">
        <v>0</v>
      </c>
      <c r="Q217" s="159">
        <f>ROUND(E217*P217,2)</f>
        <v>0</v>
      </c>
      <c r="R217" s="160"/>
      <c r="S217" s="160" t="s">
        <v>140</v>
      </c>
      <c r="T217" s="160" t="s">
        <v>140</v>
      </c>
      <c r="U217" s="160">
        <v>0.23</v>
      </c>
      <c r="V217" s="160">
        <f>ROUND(E217*U217,2)</f>
        <v>4.1399999999999997</v>
      </c>
      <c r="W217" s="160"/>
      <c r="X217" s="160" t="s">
        <v>141</v>
      </c>
      <c r="Y217" s="160" t="s">
        <v>142</v>
      </c>
      <c r="Z217" s="149"/>
      <c r="AA217" s="149"/>
      <c r="AB217" s="149"/>
      <c r="AC217" s="149"/>
      <c r="AD217" s="149"/>
      <c r="AE217" s="149"/>
      <c r="AF217" s="149"/>
      <c r="AG217" s="149" t="s">
        <v>143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2" x14ac:dyDescent="0.2">
      <c r="A218" s="156"/>
      <c r="B218" s="157"/>
      <c r="C218" s="188" t="s">
        <v>377</v>
      </c>
      <c r="D218" s="162"/>
      <c r="E218" s="163">
        <v>18</v>
      </c>
      <c r="F218" s="160"/>
      <c r="G218" s="160"/>
      <c r="H218" s="160"/>
      <c r="I218" s="160"/>
      <c r="J218" s="160"/>
      <c r="K218" s="160"/>
      <c r="L218" s="160"/>
      <c r="M218" s="160"/>
      <c r="N218" s="159"/>
      <c r="O218" s="159"/>
      <c r="P218" s="159"/>
      <c r="Q218" s="159"/>
      <c r="R218" s="160"/>
      <c r="S218" s="160"/>
      <c r="T218" s="160"/>
      <c r="U218" s="160"/>
      <c r="V218" s="160"/>
      <c r="W218" s="160"/>
      <c r="X218" s="160"/>
      <c r="Y218" s="160"/>
      <c r="Z218" s="149"/>
      <c r="AA218" s="149"/>
      <c r="AB218" s="149"/>
      <c r="AC218" s="149"/>
      <c r="AD218" s="149"/>
      <c r="AE218" s="149"/>
      <c r="AF218" s="149"/>
      <c r="AG218" s="149" t="s">
        <v>145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73">
        <v>62</v>
      </c>
      <c r="B219" s="174" t="s">
        <v>378</v>
      </c>
      <c r="C219" s="187" t="s">
        <v>379</v>
      </c>
      <c r="D219" s="175" t="s">
        <v>301</v>
      </c>
      <c r="E219" s="176">
        <v>13</v>
      </c>
      <c r="F219" s="177"/>
      <c r="G219" s="178">
        <f>ROUND(E219*F219,2)</f>
        <v>0</v>
      </c>
      <c r="H219" s="161"/>
      <c r="I219" s="160">
        <f>ROUND(E219*H219,2)</f>
        <v>0</v>
      </c>
      <c r="J219" s="161"/>
      <c r="K219" s="160">
        <f>ROUND(E219*J219,2)</f>
        <v>0</v>
      </c>
      <c r="L219" s="160">
        <v>21</v>
      </c>
      <c r="M219" s="160">
        <f>G219*(1+L219/100)</f>
        <v>0</v>
      </c>
      <c r="N219" s="159">
        <v>1.6000000000000001E-4</v>
      </c>
      <c r="O219" s="159">
        <f>ROUND(E219*N219,2)</f>
        <v>0</v>
      </c>
      <c r="P219" s="159">
        <v>0</v>
      </c>
      <c r="Q219" s="159">
        <f>ROUND(E219*P219,2)</f>
        <v>0</v>
      </c>
      <c r="R219" s="160"/>
      <c r="S219" s="160" t="s">
        <v>140</v>
      </c>
      <c r="T219" s="160" t="s">
        <v>140</v>
      </c>
      <c r="U219" s="160">
        <v>0.16500000000000001</v>
      </c>
      <c r="V219" s="160">
        <f>ROUND(E219*U219,2)</f>
        <v>2.15</v>
      </c>
      <c r="W219" s="160"/>
      <c r="X219" s="160" t="s">
        <v>141</v>
      </c>
      <c r="Y219" s="160" t="s">
        <v>142</v>
      </c>
      <c r="Z219" s="149"/>
      <c r="AA219" s="149"/>
      <c r="AB219" s="149"/>
      <c r="AC219" s="149"/>
      <c r="AD219" s="149"/>
      <c r="AE219" s="149"/>
      <c r="AF219" s="149"/>
      <c r="AG219" s="149" t="s">
        <v>143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2" x14ac:dyDescent="0.2">
      <c r="A220" s="156"/>
      <c r="B220" s="157"/>
      <c r="C220" s="188" t="s">
        <v>372</v>
      </c>
      <c r="D220" s="162"/>
      <c r="E220" s="163">
        <v>13</v>
      </c>
      <c r="F220" s="160"/>
      <c r="G220" s="160"/>
      <c r="H220" s="160"/>
      <c r="I220" s="160"/>
      <c r="J220" s="160"/>
      <c r="K220" s="160"/>
      <c r="L220" s="160"/>
      <c r="M220" s="160"/>
      <c r="N220" s="159"/>
      <c r="O220" s="159"/>
      <c r="P220" s="159"/>
      <c r="Q220" s="159"/>
      <c r="R220" s="160"/>
      <c r="S220" s="160"/>
      <c r="T220" s="160"/>
      <c r="U220" s="160"/>
      <c r="V220" s="160"/>
      <c r="W220" s="160"/>
      <c r="X220" s="160"/>
      <c r="Y220" s="160"/>
      <c r="Z220" s="149"/>
      <c r="AA220" s="149"/>
      <c r="AB220" s="149"/>
      <c r="AC220" s="149"/>
      <c r="AD220" s="149"/>
      <c r="AE220" s="149"/>
      <c r="AF220" s="149"/>
      <c r="AG220" s="149" t="s">
        <v>145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ht="22.5" outlineLevel="1" x14ac:dyDescent="0.2">
      <c r="A221" s="173">
        <v>63</v>
      </c>
      <c r="B221" s="174" t="s">
        <v>380</v>
      </c>
      <c r="C221" s="187" t="s">
        <v>381</v>
      </c>
      <c r="D221" s="175" t="s">
        <v>301</v>
      </c>
      <c r="E221" s="176">
        <v>51</v>
      </c>
      <c r="F221" s="177"/>
      <c r="G221" s="178">
        <f>ROUND(E221*F221,2)</f>
        <v>0</v>
      </c>
      <c r="H221" s="161"/>
      <c r="I221" s="160">
        <f>ROUND(E221*H221,2)</f>
        <v>0</v>
      </c>
      <c r="J221" s="161"/>
      <c r="K221" s="160">
        <f>ROUND(E221*J221,2)</f>
        <v>0</v>
      </c>
      <c r="L221" s="160">
        <v>21</v>
      </c>
      <c r="M221" s="160">
        <f>G221*(1+L221/100)</f>
        <v>0</v>
      </c>
      <c r="N221" s="159">
        <v>3.0000000000000001E-5</v>
      </c>
      <c r="O221" s="159">
        <f>ROUND(E221*N221,2)</f>
        <v>0</v>
      </c>
      <c r="P221" s="159">
        <v>0</v>
      </c>
      <c r="Q221" s="159">
        <f>ROUND(E221*P221,2)</f>
        <v>0</v>
      </c>
      <c r="R221" s="160"/>
      <c r="S221" s="160" t="s">
        <v>140</v>
      </c>
      <c r="T221" s="160" t="s">
        <v>140</v>
      </c>
      <c r="U221" s="160">
        <v>0.33</v>
      </c>
      <c r="V221" s="160">
        <f>ROUND(E221*U221,2)</f>
        <v>16.829999999999998</v>
      </c>
      <c r="W221" s="160"/>
      <c r="X221" s="160" t="s">
        <v>141</v>
      </c>
      <c r="Y221" s="160" t="s">
        <v>142</v>
      </c>
      <c r="Z221" s="149"/>
      <c r="AA221" s="149"/>
      <c r="AB221" s="149"/>
      <c r="AC221" s="149"/>
      <c r="AD221" s="149"/>
      <c r="AE221" s="149"/>
      <c r="AF221" s="149"/>
      <c r="AG221" s="149" t="s">
        <v>143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2" x14ac:dyDescent="0.2">
      <c r="A222" s="156"/>
      <c r="B222" s="157"/>
      <c r="C222" s="188" t="s">
        <v>382</v>
      </c>
      <c r="D222" s="162"/>
      <c r="E222" s="163">
        <v>51</v>
      </c>
      <c r="F222" s="160"/>
      <c r="G222" s="160"/>
      <c r="H222" s="160"/>
      <c r="I222" s="160"/>
      <c r="J222" s="160"/>
      <c r="K222" s="160"/>
      <c r="L222" s="160"/>
      <c r="M222" s="160"/>
      <c r="N222" s="159"/>
      <c r="O222" s="159"/>
      <c r="P222" s="159"/>
      <c r="Q222" s="159"/>
      <c r="R222" s="160"/>
      <c r="S222" s="160"/>
      <c r="T222" s="160"/>
      <c r="U222" s="160"/>
      <c r="V222" s="160"/>
      <c r="W222" s="160"/>
      <c r="X222" s="160"/>
      <c r="Y222" s="160"/>
      <c r="Z222" s="149"/>
      <c r="AA222" s="149"/>
      <c r="AB222" s="149"/>
      <c r="AC222" s="149"/>
      <c r="AD222" s="149"/>
      <c r="AE222" s="149"/>
      <c r="AF222" s="149"/>
      <c r="AG222" s="149" t="s">
        <v>145</v>
      </c>
      <c r="AH222" s="149">
        <v>0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73">
        <v>64</v>
      </c>
      <c r="B223" s="174" t="s">
        <v>383</v>
      </c>
      <c r="C223" s="187" t="s">
        <v>384</v>
      </c>
      <c r="D223" s="175" t="s">
        <v>301</v>
      </c>
      <c r="E223" s="176">
        <v>2</v>
      </c>
      <c r="F223" s="177"/>
      <c r="G223" s="178">
        <f>ROUND(E223*F223,2)</f>
        <v>0</v>
      </c>
      <c r="H223" s="161"/>
      <c r="I223" s="160">
        <f>ROUND(E223*H223,2)</f>
        <v>0</v>
      </c>
      <c r="J223" s="161"/>
      <c r="K223" s="160">
        <f>ROUND(E223*J223,2)</f>
        <v>0</v>
      </c>
      <c r="L223" s="160">
        <v>21</v>
      </c>
      <c r="M223" s="160">
        <f>G223*(1+L223/100)</f>
        <v>0</v>
      </c>
      <c r="N223" s="159">
        <v>2.2000000000000001E-3</v>
      </c>
      <c r="O223" s="159">
        <f>ROUND(E223*N223,2)</f>
        <v>0</v>
      </c>
      <c r="P223" s="159">
        <v>0</v>
      </c>
      <c r="Q223" s="159">
        <f>ROUND(E223*P223,2)</f>
        <v>0</v>
      </c>
      <c r="R223" s="160"/>
      <c r="S223" s="160" t="s">
        <v>140</v>
      </c>
      <c r="T223" s="160" t="s">
        <v>140</v>
      </c>
      <c r="U223" s="160">
        <v>0.38</v>
      </c>
      <c r="V223" s="160">
        <f>ROUND(E223*U223,2)</f>
        <v>0.76</v>
      </c>
      <c r="W223" s="160"/>
      <c r="X223" s="160" t="s">
        <v>141</v>
      </c>
      <c r="Y223" s="160" t="s">
        <v>142</v>
      </c>
      <c r="Z223" s="149"/>
      <c r="AA223" s="149"/>
      <c r="AB223" s="149"/>
      <c r="AC223" s="149"/>
      <c r="AD223" s="149"/>
      <c r="AE223" s="149"/>
      <c r="AF223" s="149"/>
      <c r="AG223" s="149" t="s">
        <v>143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2" x14ac:dyDescent="0.2">
      <c r="A224" s="156"/>
      <c r="B224" s="157"/>
      <c r="C224" s="188" t="s">
        <v>385</v>
      </c>
      <c r="D224" s="162"/>
      <c r="E224" s="163">
        <v>2</v>
      </c>
      <c r="F224" s="160"/>
      <c r="G224" s="160"/>
      <c r="H224" s="160"/>
      <c r="I224" s="160"/>
      <c r="J224" s="160"/>
      <c r="K224" s="160"/>
      <c r="L224" s="160"/>
      <c r="M224" s="160"/>
      <c r="N224" s="159"/>
      <c r="O224" s="159"/>
      <c r="P224" s="159"/>
      <c r="Q224" s="159"/>
      <c r="R224" s="160"/>
      <c r="S224" s="160"/>
      <c r="T224" s="160"/>
      <c r="U224" s="160"/>
      <c r="V224" s="160"/>
      <c r="W224" s="160"/>
      <c r="X224" s="160"/>
      <c r="Y224" s="160"/>
      <c r="Z224" s="149"/>
      <c r="AA224" s="149"/>
      <c r="AB224" s="149"/>
      <c r="AC224" s="149"/>
      <c r="AD224" s="149"/>
      <c r="AE224" s="149"/>
      <c r="AF224" s="149"/>
      <c r="AG224" s="149" t="s">
        <v>145</v>
      </c>
      <c r="AH224" s="149">
        <v>0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73">
        <v>65</v>
      </c>
      <c r="B225" s="174" t="s">
        <v>386</v>
      </c>
      <c r="C225" s="187" t="s">
        <v>387</v>
      </c>
      <c r="D225" s="175" t="s">
        <v>301</v>
      </c>
      <c r="E225" s="176">
        <v>2</v>
      </c>
      <c r="F225" s="177"/>
      <c r="G225" s="178">
        <f>ROUND(E225*F225,2)</f>
        <v>0</v>
      </c>
      <c r="H225" s="161"/>
      <c r="I225" s="160">
        <f>ROUND(E225*H225,2)</f>
        <v>0</v>
      </c>
      <c r="J225" s="161"/>
      <c r="K225" s="160">
        <f>ROUND(E225*J225,2)</f>
        <v>0</v>
      </c>
      <c r="L225" s="160">
        <v>21</v>
      </c>
      <c r="M225" s="160">
        <f>G225*(1+L225/100)</f>
        <v>0</v>
      </c>
      <c r="N225" s="159">
        <v>1.4420000000000001E-2</v>
      </c>
      <c r="O225" s="159">
        <f>ROUND(E225*N225,2)</f>
        <v>0.03</v>
      </c>
      <c r="P225" s="159">
        <v>0</v>
      </c>
      <c r="Q225" s="159">
        <f>ROUND(E225*P225,2)</f>
        <v>0</v>
      </c>
      <c r="R225" s="160"/>
      <c r="S225" s="160" t="s">
        <v>140</v>
      </c>
      <c r="T225" s="160" t="s">
        <v>140</v>
      </c>
      <c r="U225" s="160">
        <v>1.25</v>
      </c>
      <c r="V225" s="160">
        <f>ROUND(E225*U225,2)</f>
        <v>2.5</v>
      </c>
      <c r="W225" s="160"/>
      <c r="X225" s="160" t="s">
        <v>141</v>
      </c>
      <c r="Y225" s="160" t="s">
        <v>142</v>
      </c>
      <c r="Z225" s="149"/>
      <c r="AA225" s="149"/>
      <c r="AB225" s="149"/>
      <c r="AC225" s="149"/>
      <c r="AD225" s="149"/>
      <c r="AE225" s="149"/>
      <c r="AF225" s="149"/>
      <c r="AG225" s="149" t="s">
        <v>143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2" x14ac:dyDescent="0.2">
      <c r="A226" s="156"/>
      <c r="B226" s="157"/>
      <c r="C226" s="188" t="s">
        <v>369</v>
      </c>
      <c r="D226" s="162"/>
      <c r="E226" s="163">
        <v>1</v>
      </c>
      <c r="F226" s="160"/>
      <c r="G226" s="160"/>
      <c r="H226" s="160"/>
      <c r="I226" s="160"/>
      <c r="J226" s="160"/>
      <c r="K226" s="160"/>
      <c r="L226" s="160"/>
      <c r="M226" s="160"/>
      <c r="N226" s="159"/>
      <c r="O226" s="159"/>
      <c r="P226" s="159"/>
      <c r="Q226" s="159"/>
      <c r="R226" s="160"/>
      <c r="S226" s="160"/>
      <c r="T226" s="160"/>
      <c r="U226" s="160"/>
      <c r="V226" s="160"/>
      <c r="W226" s="160"/>
      <c r="X226" s="160"/>
      <c r="Y226" s="160"/>
      <c r="Z226" s="149"/>
      <c r="AA226" s="149"/>
      <c r="AB226" s="149"/>
      <c r="AC226" s="149"/>
      <c r="AD226" s="149"/>
      <c r="AE226" s="149"/>
      <c r="AF226" s="149"/>
      <c r="AG226" s="149" t="s">
        <v>145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3" x14ac:dyDescent="0.2">
      <c r="A227" s="156"/>
      <c r="B227" s="157"/>
      <c r="C227" s="188" t="s">
        <v>144</v>
      </c>
      <c r="D227" s="162"/>
      <c r="E227" s="163">
        <v>1</v>
      </c>
      <c r="F227" s="160"/>
      <c r="G227" s="160"/>
      <c r="H227" s="160"/>
      <c r="I227" s="160"/>
      <c r="J227" s="160"/>
      <c r="K227" s="160"/>
      <c r="L227" s="160"/>
      <c r="M227" s="160"/>
      <c r="N227" s="159"/>
      <c r="O227" s="159"/>
      <c r="P227" s="159"/>
      <c r="Q227" s="159"/>
      <c r="R227" s="160"/>
      <c r="S227" s="160"/>
      <c r="T227" s="160"/>
      <c r="U227" s="160"/>
      <c r="V227" s="160"/>
      <c r="W227" s="160"/>
      <c r="X227" s="160"/>
      <c r="Y227" s="160"/>
      <c r="Z227" s="149"/>
      <c r="AA227" s="149"/>
      <c r="AB227" s="149"/>
      <c r="AC227" s="149"/>
      <c r="AD227" s="149"/>
      <c r="AE227" s="149"/>
      <c r="AF227" s="149"/>
      <c r="AG227" s="149" t="s">
        <v>145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ht="22.5" outlineLevel="1" x14ac:dyDescent="0.2">
      <c r="A228" s="173">
        <v>66</v>
      </c>
      <c r="B228" s="174" t="s">
        <v>388</v>
      </c>
      <c r="C228" s="187" t="s">
        <v>389</v>
      </c>
      <c r="D228" s="175" t="s">
        <v>301</v>
      </c>
      <c r="E228" s="176">
        <v>1</v>
      </c>
      <c r="F228" s="177"/>
      <c r="G228" s="178">
        <f>ROUND(E228*F228,2)</f>
        <v>0</v>
      </c>
      <c r="H228" s="161"/>
      <c r="I228" s="160">
        <f>ROUND(E228*H228,2)</f>
        <v>0</v>
      </c>
      <c r="J228" s="161"/>
      <c r="K228" s="160">
        <f>ROUND(E228*J228,2)</f>
        <v>0</v>
      </c>
      <c r="L228" s="160">
        <v>21</v>
      </c>
      <c r="M228" s="160">
        <f>G228*(1+L228/100)</f>
        <v>0</v>
      </c>
      <c r="N228" s="159">
        <v>3.8700000000000002E-3</v>
      </c>
      <c r="O228" s="159">
        <f>ROUND(E228*N228,2)</f>
        <v>0</v>
      </c>
      <c r="P228" s="159">
        <v>0</v>
      </c>
      <c r="Q228" s="159">
        <f>ROUND(E228*P228,2)</f>
        <v>0</v>
      </c>
      <c r="R228" s="160"/>
      <c r="S228" s="160" t="s">
        <v>140</v>
      </c>
      <c r="T228" s="160" t="s">
        <v>140</v>
      </c>
      <c r="U228" s="160">
        <v>0.50700000000000001</v>
      </c>
      <c r="V228" s="160">
        <f>ROUND(E228*U228,2)</f>
        <v>0.51</v>
      </c>
      <c r="W228" s="160"/>
      <c r="X228" s="160" t="s">
        <v>141</v>
      </c>
      <c r="Y228" s="160" t="s">
        <v>142</v>
      </c>
      <c r="Z228" s="149"/>
      <c r="AA228" s="149"/>
      <c r="AB228" s="149"/>
      <c r="AC228" s="149"/>
      <c r="AD228" s="149"/>
      <c r="AE228" s="149"/>
      <c r="AF228" s="149"/>
      <c r="AG228" s="149" t="s">
        <v>143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2" x14ac:dyDescent="0.2">
      <c r="A229" s="156"/>
      <c r="B229" s="157"/>
      <c r="C229" s="188" t="s">
        <v>390</v>
      </c>
      <c r="D229" s="162"/>
      <c r="E229" s="163">
        <v>1</v>
      </c>
      <c r="F229" s="160"/>
      <c r="G229" s="160"/>
      <c r="H229" s="160"/>
      <c r="I229" s="160"/>
      <c r="J229" s="160"/>
      <c r="K229" s="160"/>
      <c r="L229" s="160"/>
      <c r="M229" s="160"/>
      <c r="N229" s="159"/>
      <c r="O229" s="159"/>
      <c r="P229" s="159"/>
      <c r="Q229" s="159"/>
      <c r="R229" s="160"/>
      <c r="S229" s="160"/>
      <c r="T229" s="160"/>
      <c r="U229" s="160"/>
      <c r="V229" s="160"/>
      <c r="W229" s="160"/>
      <c r="X229" s="160"/>
      <c r="Y229" s="160"/>
      <c r="Z229" s="149"/>
      <c r="AA229" s="149"/>
      <c r="AB229" s="149"/>
      <c r="AC229" s="149"/>
      <c r="AD229" s="149"/>
      <c r="AE229" s="149"/>
      <c r="AF229" s="149"/>
      <c r="AG229" s="149" t="s">
        <v>145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73">
        <v>67</v>
      </c>
      <c r="B230" s="174" t="s">
        <v>391</v>
      </c>
      <c r="C230" s="187" t="s">
        <v>392</v>
      </c>
      <c r="D230" s="175" t="s">
        <v>301</v>
      </c>
      <c r="E230" s="176">
        <v>38</v>
      </c>
      <c r="F230" s="177"/>
      <c r="G230" s="178">
        <f>ROUND(E230*F230,2)</f>
        <v>0</v>
      </c>
      <c r="H230" s="161"/>
      <c r="I230" s="160">
        <f>ROUND(E230*H230,2)</f>
        <v>0</v>
      </c>
      <c r="J230" s="161"/>
      <c r="K230" s="160">
        <f>ROUND(E230*J230,2)</f>
        <v>0</v>
      </c>
      <c r="L230" s="160">
        <v>21</v>
      </c>
      <c r="M230" s="160">
        <f>G230*(1+L230/100)</f>
        <v>0</v>
      </c>
      <c r="N230" s="159">
        <v>1.7000000000000001E-4</v>
      </c>
      <c r="O230" s="159">
        <f>ROUND(E230*N230,2)</f>
        <v>0.01</v>
      </c>
      <c r="P230" s="159">
        <v>0</v>
      </c>
      <c r="Q230" s="159">
        <f>ROUND(E230*P230,2)</f>
        <v>0</v>
      </c>
      <c r="R230" s="160"/>
      <c r="S230" s="160" t="s">
        <v>140</v>
      </c>
      <c r="T230" s="160" t="s">
        <v>140</v>
      </c>
      <c r="U230" s="160">
        <v>0.22700000000000001</v>
      </c>
      <c r="V230" s="160">
        <f>ROUND(E230*U230,2)</f>
        <v>8.6300000000000008</v>
      </c>
      <c r="W230" s="160"/>
      <c r="X230" s="160" t="s">
        <v>141</v>
      </c>
      <c r="Y230" s="160" t="s">
        <v>142</v>
      </c>
      <c r="Z230" s="149"/>
      <c r="AA230" s="149"/>
      <c r="AB230" s="149"/>
      <c r="AC230" s="149"/>
      <c r="AD230" s="149"/>
      <c r="AE230" s="149"/>
      <c r="AF230" s="149"/>
      <c r="AG230" s="149" t="s">
        <v>393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2" x14ac:dyDescent="0.2">
      <c r="A231" s="156"/>
      <c r="B231" s="157"/>
      <c r="C231" s="188" t="s">
        <v>394</v>
      </c>
      <c r="D231" s="162"/>
      <c r="E231" s="163">
        <v>38</v>
      </c>
      <c r="F231" s="160"/>
      <c r="G231" s="160"/>
      <c r="H231" s="160"/>
      <c r="I231" s="160"/>
      <c r="J231" s="160"/>
      <c r="K231" s="160"/>
      <c r="L231" s="160"/>
      <c r="M231" s="160"/>
      <c r="N231" s="159"/>
      <c r="O231" s="159"/>
      <c r="P231" s="159"/>
      <c r="Q231" s="159"/>
      <c r="R231" s="160"/>
      <c r="S231" s="160"/>
      <c r="T231" s="160"/>
      <c r="U231" s="160"/>
      <c r="V231" s="160"/>
      <c r="W231" s="160"/>
      <c r="X231" s="160"/>
      <c r="Y231" s="160"/>
      <c r="Z231" s="149"/>
      <c r="AA231" s="149"/>
      <c r="AB231" s="149"/>
      <c r="AC231" s="149"/>
      <c r="AD231" s="149"/>
      <c r="AE231" s="149"/>
      <c r="AF231" s="149"/>
      <c r="AG231" s="149" t="s">
        <v>145</v>
      </c>
      <c r="AH231" s="149">
        <v>0</v>
      </c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ht="22.5" outlineLevel="1" x14ac:dyDescent="0.2">
      <c r="A232" s="173">
        <v>68</v>
      </c>
      <c r="B232" s="174" t="s">
        <v>395</v>
      </c>
      <c r="C232" s="187" t="s">
        <v>396</v>
      </c>
      <c r="D232" s="175" t="s">
        <v>139</v>
      </c>
      <c r="E232" s="176">
        <v>17</v>
      </c>
      <c r="F232" s="177"/>
      <c r="G232" s="178">
        <f>ROUND(E232*F232,2)</f>
        <v>0</v>
      </c>
      <c r="H232" s="161"/>
      <c r="I232" s="160">
        <f>ROUND(E232*H232,2)</f>
        <v>0</v>
      </c>
      <c r="J232" s="161"/>
      <c r="K232" s="160">
        <f>ROUND(E232*J232,2)</f>
        <v>0</v>
      </c>
      <c r="L232" s="160">
        <v>21</v>
      </c>
      <c r="M232" s="160">
        <f>G232*(1+L232/100)</f>
        <v>0</v>
      </c>
      <c r="N232" s="159">
        <v>1.9E-3</v>
      </c>
      <c r="O232" s="159">
        <f>ROUND(E232*N232,2)</f>
        <v>0.03</v>
      </c>
      <c r="P232" s="159">
        <v>0</v>
      </c>
      <c r="Q232" s="159">
        <f>ROUND(E232*P232,2)</f>
        <v>0</v>
      </c>
      <c r="R232" s="160"/>
      <c r="S232" s="160" t="s">
        <v>140</v>
      </c>
      <c r="T232" s="160" t="s">
        <v>140</v>
      </c>
      <c r="U232" s="160">
        <v>0.48499999999999999</v>
      </c>
      <c r="V232" s="160">
        <f>ROUND(E232*U232,2)</f>
        <v>8.25</v>
      </c>
      <c r="W232" s="160"/>
      <c r="X232" s="160" t="s">
        <v>141</v>
      </c>
      <c r="Y232" s="160" t="s">
        <v>142</v>
      </c>
      <c r="Z232" s="149"/>
      <c r="AA232" s="149"/>
      <c r="AB232" s="149"/>
      <c r="AC232" s="149"/>
      <c r="AD232" s="149"/>
      <c r="AE232" s="149"/>
      <c r="AF232" s="149"/>
      <c r="AG232" s="149" t="s">
        <v>143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2" x14ac:dyDescent="0.2">
      <c r="A233" s="156"/>
      <c r="B233" s="157"/>
      <c r="C233" s="188" t="s">
        <v>305</v>
      </c>
      <c r="D233" s="162"/>
      <c r="E233" s="163"/>
      <c r="F233" s="160"/>
      <c r="G233" s="160"/>
      <c r="H233" s="160"/>
      <c r="I233" s="160"/>
      <c r="J233" s="160"/>
      <c r="K233" s="160"/>
      <c r="L233" s="160"/>
      <c r="M233" s="160"/>
      <c r="N233" s="159"/>
      <c r="O233" s="159"/>
      <c r="P233" s="159"/>
      <c r="Q233" s="159"/>
      <c r="R233" s="160"/>
      <c r="S233" s="160"/>
      <c r="T233" s="160"/>
      <c r="U233" s="160"/>
      <c r="V233" s="160"/>
      <c r="W233" s="160"/>
      <c r="X233" s="160"/>
      <c r="Y233" s="160"/>
      <c r="Z233" s="149"/>
      <c r="AA233" s="149"/>
      <c r="AB233" s="149"/>
      <c r="AC233" s="149"/>
      <c r="AD233" s="149"/>
      <c r="AE233" s="149"/>
      <c r="AF233" s="149"/>
      <c r="AG233" s="149" t="s">
        <v>145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3" x14ac:dyDescent="0.2">
      <c r="A234" s="156"/>
      <c r="B234" s="157"/>
      <c r="C234" s="188" t="s">
        <v>282</v>
      </c>
      <c r="D234" s="162"/>
      <c r="E234" s="163">
        <v>1</v>
      </c>
      <c r="F234" s="160"/>
      <c r="G234" s="160"/>
      <c r="H234" s="160"/>
      <c r="I234" s="160"/>
      <c r="J234" s="160"/>
      <c r="K234" s="160"/>
      <c r="L234" s="160"/>
      <c r="M234" s="160"/>
      <c r="N234" s="159"/>
      <c r="O234" s="159"/>
      <c r="P234" s="159"/>
      <c r="Q234" s="159"/>
      <c r="R234" s="160"/>
      <c r="S234" s="160"/>
      <c r="T234" s="160"/>
      <c r="U234" s="160"/>
      <c r="V234" s="160"/>
      <c r="W234" s="160"/>
      <c r="X234" s="160"/>
      <c r="Y234" s="160"/>
      <c r="Z234" s="149"/>
      <c r="AA234" s="149"/>
      <c r="AB234" s="149"/>
      <c r="AC234" s="149"/>
      <c r="AD234" s="149"/>
      <c r="AE234" s="149"/>
      <c r="AF234" s="149"/>
      <c r="AG234" s="149" t="s">
        <v>145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3" x14ac:dyDescent="0.2">
      <c r="A235" s="156"/>
      <c r="B235" s="157"/>
      <c r="C235" s="188" t="s">
        <v>357</v>
      </c>
      <c r="D235" s="162"/>
      <c r="E235" s="163">
        <v>8</v>
      </c>
      <c r="F235" s="160"/>
      <c r="G235" s="160"/>
      <c r="H235" s="160"/>
      <c r="I235" s="160"/>
      <c r="J235" s="160"/>
      <c r="K235" s="160"/>
      <c r="L235" s="160"/>
      <c r="M235" s="160"/>
      <c r="N235" s="159"/>
      <c r="O235" s="159"/>
      <c r="P235" s="159"/>
      <c r="Q235" s="159"/>
      <c r="R235" s="160"/>
      <c r="S235" s="160"/>
      <c r="T235" s="160"/>
      <c r="U235" s="160"/>
      <c r="V235" s="160"/>
      <c r="W235" s="160"/>
      <c r="X235" s="160"/>
      <c r="Y235" s="160"/>
      <c r="Z235" s="149"/>
      <c r="AA235" s="149"/>
      <c r="AB235" s="149"/>
      <c r="AC235" s="149"/>
      <c r="AD235" s="149"/>
      <c r="AE235" s="149"/>
      <c r="AF235" s="149"/>
      <c r="AG235" s="149" t="s">
        <v>145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3" x14ac:dyDescent="0.2">
      <c r="A236" s="156"/>
      <c r="B236" s="157"/>
      <c r="C236" s="188" t="s">
        <v>358</v>
      </c>
      <c r="D236" s="162"/>
      <c r="E236" s="163">
        <v>8</v>
      </c>
      <c r="F236" s="160"/>
      <c r="G236" s="160"/>
      <c r="H236" s="160"/>
      <c r="I236" s="160"/>
      <c r="J236" s="160"/>
      <c r="K236" s="160"/>
      <c r="L236" s="160"/>
      <c r="M236" s="160"/>
      <c r="N236" s="159"/>
      <c r="O236" s="159"/>
      <c r="P236" s="159"/>
      <c r="Q236" s="159"/>
      <c r="R236" s="160"/>
      <c r="S236" s="160"/>
      <c r="T236" s="160"/>
      <c r="U236" s="160"/>
      <c r="V236" s="160"/>
      <c r="W236" s="160"/>
      <c r="X236" s="160"/>
      <c r="Y236" s="160"/>
      <c r="Z236" s="149"/>
      <c r="AA236" s="149"/>
      <c r="AB236" s="149"/>
      <c r="AC236" s="149"/>
      <c r="AD236" s="149"/>
      <c r="AE236" s="149"/>
      <c r="AF236" s="149"/>
      <c r="AG236" s="149" t="s">
        <v>145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73">
        <v>69</v>
      </c>
      <c r="B237" s="174" t="s">
        <v>397</v>
      </c>
      <c r="C237" s="187" t="s">
        <v>398</v>
      </c>
      <c r="D237" s="175" t="s">
        <v>139</v>
      </c>
      <c r="E237" s="176">
        <v>2</v>
      </c>
      <c r="F237" s="177"/>
      <c r="G237" s="178">
        <f>ROUND(E237*F237,2)</f>
        <v>0</v>
      </c>
      <c r="H237" s="161"/>
      <c r="I237" s="160">
        <f>ROUND(E237*H237,2)</f>
        <v>0</v>
      </c>
      <c r="J237" s="161"/>
      <c r="K237" s="160">
        <f>ROUND(E237*J237,2)</f>
        <v>0</v>
      </c>
      <c r="L237" s="160">
        <v>21</v>
      </c>
      <c r="M237" s="160">
        <f>G237*(1+L237/100)</f>
        <v>0</v>
      </c>
      <c r="N237" s="159">
        <v>1.72E-3</v>
      </c>
      <c r="O237" s="159">
        <f>ROUND(E237*N237,2)</f>
        <v>0</v>
      </c>
      <c r="P237" s="159">
        <v>0</v>
      </c>
      <c r="Q237" s="159">
        <f>ROUND(E237*P237,2)</f>
        <v>0</v>
      </c>
      <c r="R237" s="160"/>
      <c r="S237" s="160" t="s">
        <v>140</v>
      </c>
      <c r="T237" s="160" t="s">
        <v>140</v>
      </c>
      <c r="U237" s="160">
        <v>0.47599999999999998</v>
      </c>
      <c r="V237" s="160">
        <f>ROUND(E237*U237,2)</f>
        <v>0.95</v>
      </c>
      <c r="W237" s="160"/>
      <c r="X237" s="160" t="s">
        <v>141</v>
      </c>
      <c r="Y237" s="160" t="s">
        <v>142</v>
      </c>
      <c r="Z237" s="149"/>
      <c r="AA237" s="149"/>
      <c r="AB237" s="149"/>
      <c r="AC237" s="149"/>
      <c r="AD237" s="149"/>
      <c r="AE237" s="149"/>
      <c r="AF237" s="149"/>
      <c r="AG237" s="149" t="s">
        <v>143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2" x14ac:dyDescent="0.2">
      <c r="A238" s="156"/>
      <c r="B238" s="157"/>
      <c r="C238" s="188" t="s">
        <v>399</v>
      </c>
      <c r="D238" s="162"/>
      <c r="E238" s="163"/>
      <c r="F238" s="160"/>
      <c r="G238" s="160"/>
      <c r="H238" s="160"/>
      <c r="I238" s="160"/>
      <c r="J238" s="160"/>
      <c r="K238" s="160"/>
      <c r="L238" s="160"/>
      <c r="M238" s="160"/>
      <c r="N238" s="159"/>
      <c r="O238" s="159"/>
      <c r="P238" s="159"/>
      <c r="Q238" s="159"/>
      <c r="R238" s="160"/>
      <c r="S238" s="160"/>
      <c r="T238" s="160"/>
      <c r="U238" s="160"/>
      <c r="V238" s="160"/>
      <c r="W238" s="160"/>
      <c r="X238" s="160"/>
      <c r="Y238" s="160"/>
      <c r="Z238" s="149"/>
      <c r="AA238" s="149"/>
      <c r="AB238" s="149"/>
      <c r="AC238" s="149"/>
      <c r="AD238" s="149"/>
      <c r="AE238" s="149"/>
      <c r="AF238" s="149"/>
      <c r="AG238" s="149" t="s">
        <v>145</v>
      </c>
      <c r="AH238" s="149">
        <v>0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3" x14ac:dyDescent="0.2">
      <c r="A239" s="156"/>
      <c r="B239" s="157"/>
      <c r="C239" s="188" t="s">
        <v>369</v>
      </c>
      <c r="D239" s="162"/>
      <c r="E239" s="163">
        <v>1</v>
      </c>
      <c r="F239" s="160"/>
      <c r="G239" s="160"/>
      <c r="H239" s="160"/>
      <c r="I239" s="160"/>
      <c r="J239" s="160"/>
      <c r="K239" s="160"/>
      <c r="L239" s="160"/>
      <c r="M239" s="160"/>
      <c r="N239" s="159"/>
      <c r="O239" s="159"/>
      <c r="P239" s="159"/>
      <c r="Q239" s="159"/>
      <c r="R239" s="160"/>
      <c r="S239" s="160"/>
      <c r="T239" s="160"/>
      <c r="U239" s="160"/>
      <c r="V239" s="160"/>
      <c r="W239" s="160"/>
      <c r="X239" s="160"/>
      <c r="Y239" s="160"/>
      <c r="Z239" s="149"/>
      <c r="AA239" s="149"/>
      <c r="AB239" s="149"/>
      <c r="AC239" s="149"/>
      <c r="AD239" s="149"/>
      <c r="AE239" s="149"/>
      <c r="AF239" s="149"/>
      <c r="AG239" s="149" t="s">
        <v>145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3" x14ac:dyDescent="0.2">
      <c r="A240" s="156"/>
      <c r="B240" s="157"/>
      <c r="C240" s="188" t="s">
        <v>144</v>
      </c>
      <c r="D240" s="162"/>
      <c r="E240" s="163">
        <v>1</v>
      </c>
      <c r="F240" s="160"/>
      <c r="G240" s="160"/>
      <c r="H240" s="160"/>
      <c r="I240" s="160"/>
      <c r="J240" s="160"/>
      <c r="K240" s="160"/>
      <c r="L240" s="160"/>
      <c r="M240" s="160"/>
      <c r="N240" s="159"/>
      <c r="O240" s="159"/>
      <c r="P240" s="159"/>
      <c r="Q240" s="159"/>
      <c r="R240" s="160"/>
      <c r="S240" s="160"/>
      <c r="T240" s="160"/>
      <c r="U240" s="160"/>
      <c r="V240" s="160"/>
      <c r="W240" s="160"/>
      <c r="X240" s="160"/>
      <c r="Y240" s="160"/>
      <c r="Z240" s="149"/>
      <c r="AA240" s="149"/>
      <c r="AB240" s="149"/>
      <c r="AC240" s="149"/>
      <c r="AD240" s="149"/>
      <c r="AE240" s="149"/>
      <c r="AF240" s="149"/>
      <c r="AG240" s="149" t="s">
        <v>145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79">
        <v>70</v>
      </c>
      <c r="B241" s="180" t="s">
        <v>400</v>
      </c>
      <c r="C241" s="189" t="s">
        <v>401</v>
      </c>
      <c r="D241" s="181" t="s">
        <v>301</v>
      </c>
      <c r="E241" s="182">
        <v>15</v>
      </c>
      <c r="F241" s="183"/>
      <c r="G241" s="184">
        <f>ROUND(E241*F241,2)</f>
        <v>0</v>
      </c>
      <c r="H241" s="161"/>
      <c r="I241" s="160">
        <f>ROUND(E241*H241,2)</f>
        <v>0</v>
      </c>
      <c r="J241" s="161"/>
      <c r="K241" s="160">
        <f>ROUND(E241*J241,2)</f>
        <v>0</v>
      </c>
      <c r="L241" s="160">
        <v>21</v>
      </c>
      <c r="M241" s="160">
        <f>G241*(1+L241/100)</f>
        <v>0</v>
      </c>
      <c r="N241" s="159">
        <v>0</v>
      </c>
      <c r="O241" s="159">
        <f>ROUND(E241*N241,2)</f>
        <v>0</v>
      </c>
      <c r="P241" s="159">
        <v>1.56E-3</v>
      </c>
      <c r="Q241" s="159">
        <f>ROUND(E241*P241,2)</f>
        <v>0.02</v>
      </c>
      <c r="R241" s="160"/>
      <c r="S241" s="160" t="s">
        <v>140</v>
      </c>
      <c r="T241" s="160" t="s">
        <v>140</v>
      </c>
      <c r="U241" s="160">
        <v>0.217</v>
      </c>
      <c r="V241" s="160">
        <f>ROUND(E241*U241,2)</f>
        <v>3.26</v>
      </c>
      <c r="W241" s="160"/>
      <c r="X241" s="160" t="s">
        <v>141</v>
      </c>
      <c r="Y241" s="160" t="s">
        <v>142</v>
      </c>
      <c r="Z241" s="149"/>
      <c r="AA241" s="149"/>
      <c r="AB241" s="149"/>
      <c r="AC241" s="149"/>
      <c r="AD241" s="149"/>
      <c r="AE241" s="149"/>
      <c r="AF241" s="149"/>
      <c r="AG241" s="149" t="s">
        <v>143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73">
        <v>71</v>
      </c>
      <c r="B242" s="174" t="s">
        <v>402</v>
      </c>
      <c r="C242" s="187" t="s">
        <v>403</v>
      </c>
      <c r="D242" s="175" t="s">
        <v>139</v>
      </c>
      <c r="E242" s="176">
        <v>2</v>
      </c>
      <c r="F242" s="177"/>
      <c r="G242" s="178">
        <f>ROUND(E242*F242,2)</f>
        <v>0</v>
      </c>
      <c r="H242" s="161"/>
      <c r="I242" s="160">
        <f>ROUND(E242*H242,2)</f>
        <v>0</v>
      </c>
      <c r="J242" s="161"/>
      <c r="K242" s="160">
        <f>ROUND(E242*J242,2)</f>
        <v>0</v>
      </c>
      <c r="L242" s="160">
        <v>21</v>
      </c>
      <c r="M242" s="160">
        <f>G242*(1+L242/100)</f>
        <v>0</v>
      </c>
      <c r="N242" s="159">
        <v>4.0000000000000003E-5</v>
      </c>
      <c r="O242" s="159">
        <f>ROUND(E242*N242,2)</f>
        <v>0</v>
      </c>
      <c r="P242" s="159">
        <v>0</v>
      </c>
      <c r="Q242" s="159">
        <f>ROUND(E242*P242,2)</f>
        <v>0</v>
      </c>
      <c r="R242" s="160"/>
      <c r="S242" s="160" t="s">
        <v>140</v>
      </c>
      <c r="T242" s="160" t="s">
        <v>140</v>
      </c>
      <c r="U242" s="160">
        <v>1.1499999999999999</v>
      </c>
      <c r="V242" s="160">
        <f>ROUND(E242*U242,2)</f>
        <v>2.2999999999999998</v>
      </c>
      <c r="W242" s="160"/>
      <c r="X242" s="160" t="s">
        <v>141</v>
      </c>
      <c r="Y242" s="160" t="s">
        <v>142</v>
      </c>
      <c r="Z242" s="149"/>
      <c r="AA242" s="149"/>
      <c r="AB242" s="149"/>
      <c r="AC242" s="149"/>
      <c r="AD242" s="149"/>
      <c r="AE242" s="149"/>
      <c r="AF242" s="149"/>
      <c r="AG242" s="149" t="s">
        <v>143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2" x14ac:dyDescent="0.2">
      <c r="A243" s="156"/>
      <c r="B243" s="157"/>
      <c r="C243" s="188" t="s">
        <v>369</v>
      </c>
      <c r="D243" s="162"/>
      <c r="E243" s="163">
        <v>1</v>
      </c>
      <c r="F243" s="160"/>
      <c r="G243" s="160"/>
      <c r="H243" s="160"/>
      <c r="I243" s="160"/>
      <c r="J243" s="160"/>
      <c r="K243" s="160"/>
      <c r="L243" s="160"/>
      <c r="M243" s="160"/>
      <c r="N243" s="159"/>
      <c r="O243" s="159"/>
      <c r="P243" s="159"/>
      <c r="Q243" s="159"/>
      <c r="R243" s="160"/>
      <c r="S243" s="160"/>
      <c r="T243" s="160"/>
      <c r="U243" s="160"/>
      <c r="V243" s="160"/>
      <c r="W243" s="160"/>
      <c r="X243" s="160"/>
      <c r="Y243" s="160"/>
      <c r="Z243" s="149"/>
      <c r="AA243" s="149"/>
      <c r="AB243" s="149"/>
      <c r="AC243" s="149"/>
      <c r="AD243" s="149"/>
      <c r="AE243" s="149"/>
      <c r="AF243" s="149"/>
      <c r="AG243" s="149" t="s">
        <v>145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3" x14ac:dyDescent="0.2">
      <c r="A244" s="156"/>
      <c r="B244" s="157"/>
      <c r="C244" s="188" t="s">
        <v>144</v>
      </c>
      <c r="D244" s="162"/>
      <c r="E244" s="163">
        <v>1</v>
      </c>
      <c r="F244" s="160"/>
      <c r="G244" s="160"/>
      <c r="H244" s="160"/>
      <c r="I244" s="160"/>
      <c r="J244" s="160"/>
      <c r="K244" s="160"/>
      <c r="L244" s="160"/>
      <c r="M244" s="160"/>
      <c r="N244" s="159"/>
      <c r="O244" s="159"/>
      <c r="P244" s="159"/>
      <c r="Q244" s="159"/>
      <c r="R244" s="160"/>
      <c r="S244" s="160"/>
      <c r="T244" s="160"/>
      <c r="U244" s="160"/>
      <c r="V244" s="160"/>
      <c r="W244" s="160"/>
      <c r="X244" s="160"/>
      <c r="Y244" s="160"/>
      <c r="Z244" s="149"/>
      <c r="AA244" s="149"/>
      <c r="AB244" s="149"/>
      <c r="AC244" s="149"/>
      <c r="AD244" s="149"/>
      <c r="AE244" s="149"/>
      <c r="AF244" s="149"/>
      <c r="AG244" s="149" t="s">
        <v>145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ht="22.5" outlineLevel="1" x14ac:dyDescent="0.2">
      <c r="A245" s="173">
        <v>72</v>
      </c>
      <c r="B245" s="174" t="s">
        <v>404</v>
      </c>
      <c r="C245" s="187" t="s">
        <v>405</v>
      </c>
      <c r="D245" s="175" t="s">
        <v>139</v>
      </c>
      <c r="E245" s="176">
        <v>1</v>
      </c>
      <c r="F245" s="177"/>
      <c r="G245" s="178">
        <f>ROUND(E245*F245,2)</f>
        <v>0</v>
      </c>
      <c r="H245" s="161"/>
      <c r="I245" s="160">
        <f>ROUND(E245*H245,2)</f>
        <v>0</v>
      </c>
      <c r="J245" s="161"/>
      <c r="K245" s="160">
        <f>ROUND(E245*J245,2)</f>
        <v>0</v>
      </c>
      <c r="L245" s="160">
        <v>21</v>
      </c>
      <c r="M245" s="160">
        <f>G245*(1+L245/100)</f>
        <v>0</v>
      </c>
      <c r="N245" s="159">
        <v>1.9E-3</v>
      </c>
      <c r="O245" s="159">
        <f>ROUND(E245*N245,2)</f>
        <v>0</v>
      </c>
      <c r="P245" s="159">
        <v>0</v>
      </c>
      <c r="Q245" s="159">
        <f>ROUND(E245*P245,2)</f>
        <v>0</v>
      </c>
      <c r="R245" s="160"/>
      <c r="S245" s="160" t="s">
        <v>406</v>
      </c>
      <c r="T245" s="160" t="s">
        <v>140</v>
      </c>
      <c r="U245" s="160">
        <v>0.48499999999999999</v>
      </c>
      <c r="V245" s="160">
        <f>ROUND(E245*U245,2)</f>
        <v>0.49</v>
      </c>
      <c r="W245" s="160"/>
      <c r="X245" s="160" t="s">
        <v>141</v>
      </c>
      <c r="Y245" s="160" t="s">
        <v>142</v>
      </c>
      <c r="Z245" s="149"/>
      <c r="AA245" s="149"/>
      <c r="AB245" s="149"/>
      <c r="AC245" s="149"/>
      <c r="AD245" s="149"/>
      <c r="AE245" s="149"/>
      <c r="AF245" s="149"/>
      <c r="AG245" s="149" t="s">
        <v>143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2" x14ac:dyDescent="0.2">
      <c r="A246" s="156"/>
      <c r="B246" s="157"/>
      <c r="C246" s="188" t="s">
        <v>144</v>
      </c>
      <c r="D246" s="162"/>
      <c r="E246" s="163">
        <v>1</v>
      </c>
      <c r="F246" s="160"/>
      <c r="G246" s="160"/>
      <c r="H246" s="160"/>
      <c r="I246" s="160"/>
      <c r="J246" s="160"/>
      <c r="K246" s="160"/>
      <c r="L246" s="160"/>
      <c r="M246" s="160"/>
      <c r="N246" s="159"/>
      <c r="O246" s="159"/>
      <c r="P246" s="159"/>
      <c r="Q246" s="159"/>
      <c r="R246" s="160"/>
      <c r="S246" s="160"/>
      <c r="T246" s="160"/>
      <c r="U246" s="160"/>
      <c r="V246" s="160"/>
      <c r="W246" s="160"/>
      <c r="X246" s="160"/>
      <c r="Y246" s="160"/>
      <c r="Z246" s="149"/>
      <c r="AA246" s="149"/>
      <c r="AB246" s="149"/>
      <c r="AC246" s="149"/>
      <c r="AD246" s="149"/>
      <c r="AE246" s="149"/>
      <c r="AF246" s="149"/>
      <c r="AG246" s="149" t="s">
        <v>145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73">
        <v>73</v>
      </c>
      <c r="B247" s="174" t="s">
        <v>407</v>
      </c>
      <c r="C247" s="187" t="s">
        <v>408</v>
      </c>
      <c r="D247" s="175" t="s">
        <v>139</v>
      </c>
      <c r="E247" s="176">
        <v>2</v>
      </c>
      <c r="F247" s="177"/>
      <c r="G247" s="178">
        <f>ROUND(E247*F247,2)</f>
        <v>0</v>
      </c>
      <c r="H247" s="161"/>
      <c r="I247" s="160">
        <f>ROUND(E247*H247,2)</f>
        <v>0</v>
      </c>
      <c r="J247" s="161"/>
      <c r="K247" s="160">
        <f>ROUND(E247*J247,2)</f>
        <v>0</v>
      </c>
      <c r="L247" s="160">
        <v>21</v>
      </c>
      <c r="M247" s="160">
        <f>G247*(1+L247/100)</f>
        <v>0</v>
      </c>
      <c r="N247" s="159">
        <v>1.8E-3</v>
      </c>
      <c r="O247" s="159">
        <f>ROUND(E247*N247,2)</f>
        <v>0</v>
      </c>
      <c r="P247" s="159">
        <v>0</v>
      </c>
      <c r="Q247" s="159">
        <f>ROUND(E247*P247,2)</f>
        <v>0</v>
      </c>
      <c r="R247" s="160" t="s">
        <v>409</v>
      </c>
      <c r="S247" s="160" t="s">
        <v>140</v>
      </c>
      <c r="T247" s="160" t="s">
        <v>140</v>
      </c>
      <c r="U247" s="160">
        <v>0</v>
      </c>
      <c r="V247" s="160">
        <f>ROUND(E247*U247,2)</f>
        <v>0</v>
      </c>
      <c r="W247" s="160"/>
      <c r="X247" s="160" t="s">
        <v>410</v>
      </c>
      <c r="Y247" s="160" t="s">
        <v>142</v>
      </c>
      <c r="Z247" s="149"/>
      <c r="AA247" s="149"/>
      <c r="AB247" s="149"/>
      <c r="AC247" s="149"/>
      <c r="AD247" s="149"/>
      <c r="AE247" s="149"/>
      <c r="AF247" s="149"/>
      <c r="AG247" s="149" t="s">
        <v>411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2" x14ac:dyDescent="0.2">
      <c r="A248" s="156"/>
      <c r="B248" s="157"/>
      <c r="C248" s="188" t="s">
        <v>369</v>
      </c>
      <c r="D248" s="162"/>
      <c r="E248" s="163">
        <v>1</v>
      </c>
      <c r="F248" s="160"/>
      <c r="G248" s="160"/>
      <c r="H248" s="160"/>
      <c r="I248" s="160"/>
      <c r="J248" s="160"/>
      <c r="K248" s="160"/>
      <c r="L248" s="160"/>
      <c r="M248" s="160"/>
      <c r="N248" s="159"/>
      <c r="O248" s="159"/>
      <c r="P248" s="159"/>
      <c r="Q248" s="159"/>
      <c r="R248" s="160"/>
      <c r="S248" s="160"/>
      <c r="T248" s="160"/>
      <c r="U248" s="160"/>
      <c r="V248" s="160"/>
      <c r="W248" s="160"/>
      <c r="X248" s="160"/>
      <c r="Y248" s="160"/>
      <c r="Z248" s="149"/>
      <c r="AA248" s="149"/>
      <c r="AB248" s="149"/>
      <c r="AC248" s="149"/>
      <c r="AD248" s="149"/>
      <c r="AE248" s="149"/>
      <c r="AF248" s="149"/>
      <c r="AG248" s="149" t="s">
        <v>145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3" x14ac:dyDescent="0.2">
      <c r="A249" s="156"/>
      <c r="B249" s="157"/>
      <c r="C249" s="188" t="s">
        <v>144</v>
      </c>
      <c r="D249" s="162"/>
      <c r="E249" s="163">
        <v>1</v>
      </c>
      <c r="F249" s="160"/>
      <c r="G249" s="160"/>
      <c r="H249" s="160"/>
      <c r="I249" s="160"/>
      <c r="J249" s="160"/>
      <c r="K249" s="160"/>
      <c r="L249" s="160"/>
      <c r="M249" s="160"/>
      <c r="N249" s="159"/>
      <c r="O249" s="159"/>
      <c r="P249" s="159"/>
      <c r="Q249" s="159"/>
      <c r="R249" s="160"/>
      <c r="S249" s="160"/>
      <c r="T249" s="160"/>
      <c r="U249" s="160"/>
      <c r="V249" s="160"/>
      <c r="W249" s="160"/>
      <c r="X249" s="160"/>
      <c r="Y249" s="160"/>
      <c r="Z249" s="149"/>
      <c r="AA249" s="149"/>
      <c r="AB249" s="149"/>
      <c r="AC249" s="149"/>
      <c r="AD249" s="149"/>
      <c r="AE249" s="149"/>
      <c r="AF249" s="149"/>
      <c r="AG249" s="149" t="s">
        <v>145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73">
        <v>74</v>
      </c>
      <c r="B250" s="174" t="s">
        <v>412</v>
      </c>
      <c r="C250" s="187" t="s">
        <v>413</v>
      </c>
      <c r="D250" s="175" t="s">
        <v>139</v>
      </c>
      <c r="E250" s="176">
        <v>8</v>
      </c>
      <c r="F250" s="177"/>
      <c r="G250" s="178">
        <f>ROUND(E250*F250,2)</f>
        <v>0</v>
      </c>
      <c r="H250" s="161"/>
      <c r="I250" s="160">
        <f>ROUND(E250*H250,2)</f>
        <v>0</v>
      </c>
      <c r="J250" s="161"/>
      <c r="K250" s="160">
        <f>ROUND(E250*J250,2)</f>
        <v>0</v>
      </c>
      <c r="L250" s="160">
        <v>21</v>
      </c>
      <c r="M250" s="160">
        <f>G250*(1+L250/100)</f>
        <v>0</v>
      </c>
      <c r="N250" s="159">
        <v>2.3999999999999998E-3</v>
      </c>
      <c r="O250" s="159">
        <f>ROUND(E250*N250,2)</f>
        <v>0.02</v>
      </c>
      <c r="P250" s="159">
        <v>0</v>
      </c>
      <c r="Q250" s="159">
        <f>ROUND(E250*P250,2)</f>
        <v>0</v>
      </c>
      <c r="R250" s="160"/>
      <c r="S250" s="160" t="s">
        <v>406</v>
      </c>
      <c r="T250" s="160" t="s">
        <v>414</v>
      </c>
      <c r="U250" s="160">
        <v>0</v>
      </c>
      <c r="V250" s="160">
        <f>ROUND(E250*U250,2)</f>
        <v>0</v>
      </c>
      <c r="W250" s="160"/>
      <c r="X250" s="160" t="s">
        <v>410</v>
      </c>
      <c r="Y250" s="160" t="s">
        <v>142</v>
      </c>
      <c r="Z250" s="149"/>
      <c r="AA250" s="149"/>
      <c r="AB250" s="149"/>
      <c r="AC250" s="149"/>
      <c r="AD250" s="149"/>
      <c r="AE250" s="149"/>
      <c r="AF250" s="149"/>
      <c r="AG250" s="149" t="s">
        <v>411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2" x14ac:dyDescent="0.2">
      <c r="A251" s="156"/>
      <c r="B251" s="157"/>
      <c r="C251" s="188" t="s">
        <v>302</v>
      </c>
      <c r="D251" s="162"/>
      <c r="E251" s="163">
        <v>8</v>
      </c>
      <c r="F251" s="160"/>
      <c r="G251" s="160"/>
      <c r="H251" s="160"/>
      <c r="I251" s="160"/>
      <c r="J251" s="160"/>
      <c r="K251" s="160"/>
      <c r="L251" s="160"/>
      <c r="M251" s="160"/>
      <c r="N251" s="159"/>
      <c r="O251" s="159"/>
      <c r="P251" s="159"/>
      <c r="Q251" s="159"/>
      <c r="R251" s="160"/>
      <c r="S251" s="160"/>
      <c r="T251" s="160"/>
      <c r="U251" s="160"/>
      <c r="V251" s="160"/>
      <c r="W251" s="160"/>
      <c r="X251" s="160"/>
      <c r="Y251" s="160"/>
      <c r="Z251" s="149"/>
      <c r="AA251" s="149"/>
      <c r="AB251" s="149"/>
      <c r="AC251" s="149"/>
      <c r="AD251" s="149"/>
      <c r="AE251" s="149"/>
      <c r="AF251" s="149"/>
      <c r="AG251" s="149" t="s">
        <v>145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ht="22.5" outlineLevel="1" x14ac:dyDescent="0.2">
      <c r="A252" s="156">
        <v>75</v>
      </c>
      <c r="B252" s="157" t="s">
        <v>415</v>
      </c>
      <c r="C252" s="190" t="s">
        <v>416</v>
      </c>
      <c r="D252" s="158" t="s">
        <v>0</v>
      </c>
      <c r="E252" s="185"/>
      <c r="F252" s="161"/>
      <c r="G252" s="160">
        <f>ROUND(E252*F252,2)</f>
        <v>0</v>
      </c>
      <c r="H252" s="161"/>
      <c r="I252" s="160">
        <f>ROUND(E252*H252,2)</f>
        <v>0</v>
      </c>
      <c r="J252" s="161"/>
      <c r="K252" s="160">
        <f>ROUND(E252*J252,2)</f>
        <v>0</v>
      </c>
      <c r="L252" s="160">
        <v>21</v>
      </c>
      <c r="M252" s="160">
        <f>G252*(1+L252/100)</f>
        <v>0</v>
      </c>
      <c r="N252" s="159">
        <v>0</v>
      </c>
      <c r="O252" s="159">
        <f>ROUND(E252*N252,2)</f>
        <v>0</v>
      </c>
      <c r="P252" s="159">
        <v>0</v>
      </c>
      <c r="Q252" s="159">
        <f>ROUND(E252*P252,2)</f>
        <v>0</v>
      </c>
      <c r="R252" s="160"/>
      <c r="S252" s="160" t="s">
        <v>140</v>
      </c>
      <c r="T252" s="160" t="s">
        <v>140</v>
      </c>
      <c r="U252" s="160">
        <v>0</v>
      </c>
      <c r="V252" s="160">
        <f>ROUND(E252*U252,2)</f>
        <v>0</v>
      </c>
      <c r="W252" s="160"/>
      <c r="X252" s="160" t="s">
        <v>267</v>
      </c>
      <c r="Y252" s="160" t="s">
        <v>142</v>
      </c>
      <c r="Z252" s="149"/>
      <c r="AA252" s="149"/>
      <c r="AB252" s="149"/>
      <c r="AC252" s="149"/>
      <c r="AD252" s="149"/>
      <c r="AE252" s="149"/>
      <c r="AF252" s="149"/>
      <c r="AG252" s="149" t="s">
        <v>268</v>
      </c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x14ac:dyDescent="0.2">
      <c r="A253" s="166" t="s">
        <v>135</v>
      </c>
      <c r="B253" s="167" t="s">
        <v>90</v>
      </c>
      <c r="C253" s="186" t="s">
        <v>91</v>
      </c>
      <c r="D253" s="168"/>
      <c r="E253" s="169"/>
      <c r="F253" s="170"/>
      <c r="G253" s="171">
        <f>SUMIF(AG254:AG261,"&lt;&gt;NOR",G254:G261)</f>
        <v>0</v>
      </c>
      <c r="H253" s="165"/>
      <c r="I253" s="165">
        <f>SUM(I254:I261)</f>
        <v>0</v>
      </c>
      <c r="J253" s="165"/>
      <c r="K253" s="165">
        <f>SUM(K254:K261)</f>
        <v>0</v>
      </c>
      <c r="L253" s="165"/>
      <c r="M253" s="165">
        <f>SUM(M254:M261)</f>
        <v>0</v>
      </c>
      <c r="N253" s="164"/>
      <c r="O253" s="164">
        <f>SUM(O254:O261)</f>
        <v>0.02</v>
      </c>
      <c r="P253" s="164"/>
      <c r="Q253" s="164">
        <f>SUM(Q254:Q261)</f>
        <v>0</v>
      </c>
      <c r="R253" s="165"/>
      <c r="S253" s="165"/>
      <c r="T253" s="165"/>
      <c r="U253" s="165"/>
      <c r="V253" s="165">
        <f>SUM(V254:V261)</f>
        <v>2.2800000000000002</v>
      </c>
      <c r="W253" s="165"/>
      <c r="X253" s="165"/>
      <c r="Y253" s="165"/>
      <c r="AG253" t="s">
        <v>136</v>
      </c>
    </row>
    <row r="254" spans="1:60" outlineLevel="1" x14ac:dyDescent="0.2">
      <c r="A254" s="173">
        <v>76</v>
      </c>
      <c r="B254" s="174" t="s">
        <v>417</v>
      </c>
      <c r="C254" s="187" t="s">
        <v>418</v>
      </c>
      <c r="D254" s="175" t="s">
        <v>139</v>
      </c>
      <c r="E254" s="176">
        <v>1</v>
      </c>
      <c r="F254" s="177"/>
      <c r="G254" s="178">
        <f>ROUND(E254*F254,2)</f>
        <v>0</v>
      </c>
      <c r="H254" s="161"/>
      <c r="I254" s="160">
        <f>ROUND(E254*H254,2)</f>
        <v>0</v>
      </c>
      <c r="J254" s="161"/>
      <c r="K254" s="160">
        <f>ROUND(E254*J254,2)</f>
        <v>0</v>
      </c>
      <c r="L254" s="160">
        <v>21</v>
      </c>
      <c r="M254" s="160">
        <f>G254*(1+L254/100)</f>
        <v>0</v>
      </c>
      <c r="N254" s="159">
        <v>0</v>
      </c>
      <c r="O254" s="159">
        <f>ROUND(E254*N254,2)</f>
        <v>0</v>
      </c>
      <c r="P254" s="159">
        <v>0</v>
      </c>
      <c r="Q254" s="159">
        <f>ROUND(E254*P254,2)</f>
        <v>0</v>
      </c>
      <c r="R254" s="160"/>
      <c r="S254" s="160" t="s">
        <v>140</v>
      </c>
      <c r="T254" s="160" t="s">
        <v>140</v>
      </c>
      <c r="U254" s="160">
        <v>1.5</v>
      </c>
      <c r="V254" s="160">
        <f>ROUND(E254*U254,2)</f>
        <v>1.5</v>
      </c>
      <c r="W254" s="160"/>
      <c r="X254" s="160" t="s">
        <v>141</v>
      </c>
      <c r="Y254" s="160" t="s">
        <v>142</v>
      </c>
      <c r="Z254" s="149"/>
      <c r="AA254" s="149"/>
      <c r="AB254" s="149"/>
      <c r="AC254" s="149"/>
      <c r="AD254" s="149"/>
      <c r="AE254" s="149"/>
      <c r="AF254" s="149"/>
      <c r="AG254" s="149" t="s">
        <v>143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2" x14ac:dyDescent="0.2">
      <c r="A255" s="156"/>
      <c r="B255" s="157"/>
      <c r="C255" s="188" t="s">
        <v>419</v>
      </c>
      <c r="D255" s="162"/>
      <c r="E255" s="163">
        <v>1</v>
      </c>
      <c r="F255" s="160"/>
      <c r="G255" s="160"/>
      <c r="H255" s="160"/>
      <c r="I255" s="160"/>
      <c r="J255" s="160"/>
      <c r="K255" s="160"/>
      <c r="L255" s="160"/>
      <c r="M255" s="160"/>
      <c r="N255" s="159"/>
      <c r="O255" s="159"/>
      <c r="P255" s="159"/>
      <c r="Q255" s="159"/>
      <c r="R255" s="160"/>
      <c r="S255" s="160"/>
      <c r="T255" s="160"/>
      <c r="U255" s="160"/>
      <c r="V255" s="160"/>
      <c r="W255" s="160"/>
      <c r="X255" s="160"/>
      <c r="Y255" s="160"/>
      <c r="Z255" s="149"/>
      <c r="AA255" s="149"/>
      <c r="AB255" s="149"/>
      <c r="AC255" s="149"/>
      <c r="AD255" s="149"/>
      <c r="AE255" s="149"/>
      <c r="AF255" s="149"/>
      <c r="AG255" s="149" t="s">
        <v>145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73">
        <v>77</v>
      </c>
      <c r="B256" s="174" t="s">
        <v>420</v>
      </c>
      <c r="C256" s="187" t="s">
        <v>421</v>
      </c>
      <c r="D256" s="175" t="s">
        <v>139</v>
      </c>
      <c r="E256" s="176">
        <v>1</v>
      </c>
      <c r="F256" s="177"/>
      <c r="G256" s="178">
        <f>ROUND(E256*F256,2)</f>
        <v>0</v>
      </c>
      <c r="H256" s="161"/>
      <c r="I256" s="160">
        <f>ROUND(E256*H256,2)</f>
        <v>0</v>
      </c>
      <c r="J256" s="161"/>
      <c r="K256" s="160">
        <f>ROUND(E256*J256,2)</f>
        <v>0</v>
      </c>
      <c r="L256" s="160">
        <v>21</v>
      </c>
      <c r="M256" s="160">
        <f>G256*(1+L256/100)</f>
        <v>0</v>
      </c>
      <c r="N256" s="159">
        <v>0</v>
      </c>
      <c r="O256" s="159">
        <f>ROUND(E256*N256,2)</f>
        <v>0</v>
      </c>
      <c r="P256" s="159">
        <v>0</v>
      </c>
      <c r="Q256" s="159">
        <f>ROUND(E256*P256,2)</f>
        <v>0</v>
      </c>
      <c r="R256" s="160"/>
      <c r="S256" s="160" t="s">
        <v>140</v>
      </c>
      <c r="T256" s="160" t="s">
        <v>140</v>
      </c>
      <c r="U256" s="160">
        <v>0.77500000000000002</v>
      </c>
      <c r="V256" s="160">
        <f>ROUND(E256*U256,2)</f>
        <v>0.78</v>
      </c>
      <c r="W256" s="160"/>
      <c r="X256" s="160" t="s">
        <v>141</v>
      </c>
      <c r="Y256" s="160" t="s">
        <v>142</v>
      </c>
      <c r="Z256" s="149"/>
      <c r="AA256" s="149"/>
      <c r="AB256" s="149"/>
      <c r="AC256" s="149"/>
      <c r="AD256" s="149"/>
      <c r="AE256" s="149"/>
      <c r="AF256" s="149"/>
      <c r="AG256" s="149" t="s">
        <v>143</v>
      </c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2" x14ac:dyDescent="0.2">
      <c r="A257" s="156"/>
      <c r="B257" s="157"/>
      <c r="C257" s="188" t="s">
        <v>419</v>
      </c>
      <c r="D257" s="162"/>
      <c r="E257" s="163">
        <v>1</v>
      </c>
      <c r="F257" s="160"/>
      <c r="G257" s="160"/>
      <c r="H257" s="160"/>
      <c r="I257" s="160"/>
      <c r="J257" s="160"/>
      <c r="K257" s="160"/>
      <c r="L257" s="160"/>
      <c r="M257" s="160"/>
      <c r="N257" s="159"/>
      <c r="O257" s="159"/>
      <c r="P257" s="159"/>
      <c r="Q257" s="159"/>
      <c r="R257" s="160"/>
      <c r="S257" s="160"/>
      <c r="T257" s="160"/>
      <c r="U257" s="160"/>
      <c r="V257" s="160"/>
      <c r="W257" s="160"/>
      <c r="X257" s="160"/>
      <c r="Y257" s="160"/>
      <c r="Z257" s="149"/>
      <c r="AA257" s="149"/>
      <c r="AB257" s="149"/>
      <c r="AC257" s="149"/>
      <c r="AD257" s="149"/>
      <c r="AE257" s="149"/>
      <c r="AF257" s="149"/>
      <c r="AG257" s="149" t="s">
        <v>145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79">
        <v>78</v>
      </c>
      <c r="B258" s="180" t="s">
        <v>422</v>
      </c>
      <c r="C258" s="189" t="s">
        <v>423</v>
      </c>
      <c r="D258" s="181" t="s">
        <v>139</v>
      </c>
      <c r="E258" s="182">
        <v>1</v>
      </c>
      <c r="F258" s="183"/>
      <c r="G258" s="184">
        <f>ROUND(E258*F258,2)</f>
        <v>0</v>
      </c>
      <c r="H258" s="161"/>
      <c r="I258" s="160">
        <f>ROUND(E258*H258,2)</f>
        <v>0</v>
      </c>
      <c r="J258" s="161"/>
      <c r="K258" s="160">
        <f>ROUND(E258*J258,2)</f>
        <v>0</v>
      </c>
      <c r="L258" s="160">
        <v>21</v>
      </c>
      <c r="M258" s="160">
        <f>G258*(1+L258/100)</f>
        <v>0</v>
      </c>
      <c r="N258" s="159">
        <v>7.5000000000000002E-4</v>
      </c>
      <c r="O258" s="159">
        <f>ROUND(E258*N258,2)</f>
        <v>0</v>
      </c>
      <c r="P258" s="159">
        <v>0</v>
      </c>
      <c r="Q258" s="159">
        <f>ROUND(E258*P258,2)</f>
        <v>0</v>
      </c>
      <c r="R258" s="160" t="s">
        <v>409</v>
      </c>
      <c r="S258" s="160" t="s">
        <v>140</v>
      </c>
      <c r="T258" s="160" t="s">
        <v>140</v>
      </c>
      <c r="U258" s="160">
        <v>0</v>
      </c>
      <c r="V258" s="160">
        <f>ROUND(E258*U258,2)</f>
        <v>0</v>
      </c>
      <c r="W258" s="160"/>
      <c r="X258" s="160" t="s">
        <v>410</v>
      </c>
      <c r="Y258" s="160" t="s">
        <v>142</v>
      </c>
      <c r="Z258" s="149"/>
      <c r="AA258" s="149"/>
      <c r="AB258" s="149"/>
      <c r="AC258" s="149"/>
      <c r="AD258" s="149"/>
      <c r="AE258" s="149"/>
      <c r="AF258" s="149"/>
      <c r="AG258" s="149" t="s">
        <v>411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ht="22.5" outlineLevel="1" x14ac:dyDescent="0.2">
      <c r="A259" s="173">
        <v>79</v>
      </c>
      <c r="B259" s="174" t="s">
        <v>424</v>
      </c>
      <c r="C259" s="187" t="s">
        <v>425</v>
      </c>
      <c r="D259" s="175" t="s">
        <v>139</v>
      </c>
      <c r="E259" s="176">
        <v>1</v>
      </c>
      <c r="F259" s="177"/>
      <c r="G259" s="178">
        <f>ROUND(E259*F259,2)</f>
        <v>0</v>
      </c>
      <c r="H259" s="161"/>
      <c r="I259" s="160">
        <f>ROUND(E259*H259,2)</f>
        <v>0</v>
      </c>
      <c r="J259" s="161"/>
      <c r="K259" s="160">
        <f>ROUND(E259*J259,2)</f>
        <v>0</v>
      </c>
      <c r="L259" s="160">
        <v>21</v>
      </c>
      <c r="M259" s="160">
        <f>G259*(1+L259/100)</f>
        <v>0</v>
      </c>
      <c r="N259" s="159">
        <v>2.1999999999999999E-2</v>
      </c>
      <c r="O259" s="159">
        <f>ROUND(E259*N259,2)</f>
        <v>0.02</v>
      </c>
      <c r="P259" s="159">
        <v>0</v>
      </c>
      <c r="Q259" s="159">
        <f>ROUND(E259*P259,2)</f>
        <v>0</v>
      </c>
      <c r="R259" s="160" t="s">
        <v>409</v>
      </c>
      <c r="S259" s="160" t="s">
        <v>140</v>
      </c>
      <c r="T259" s="160" t="s">
        <v>140</v>
      </c>
      <c r="U259" s="160">
        <v>0</v>
      </c>
      <c r="V259" s="160">
        <f>ROUND(E259*U259,2)</f>
        <v>0</v>
      </c>
      <c r="W259" s="160"/>
      <c r="X259" s="160" t="s">
        <v>410</v>
      </c>
      <c r="Y259" s="160" t="s">
        <v>142</v>
      </c>
      <c r="Z259" s="149"/>
      <c r="AA259" s="149"/>
      <c r="AB259" s="149"/>
      <c r="AC259" s="149"/>
      <c r="AD259" s="149"/>
      <c r="AE259" s="149"/>
      <c r="AF259" s="149"/>
      <c r="AG259" s="149" t="s">
        <v>411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2" x14ac:dyDescent="0.2">
      <c r="A260" s="156"/>
      <c r="B260" s="157"/>
      <c r="C260" s="188" t="s">
        <v>419</v>
      </c>
      <c r="D260" s="162"/>
      <c r="E260" s="163">
        <v>1</v>
      </c>
      <c r="F260" s="160"/>
      <c r="G260" s="160"/>
      <c r="H260" s="160"/>
      <c r="I260" s="160"/>
      <c r="J260" s="160"/>
      <c r="K260" s="160"/>
      <c r="L260" s="160"/>
      <c r="M260" s="160"/>
      <c r="N260" s="159"/>
      <c r="O260" s="159"/>
      <c r="P260" s="159"/>
      <c r="Q260" s="159"/>
      <c r="R260" s="160"/>
      <c r="S260" s="160"/>
      <c r="T260" s="160"/>
      <c r="U260" s="160"/>
      <c r="V260" s="160"/>
      <c r="W260" s="160"/>
      <c r="X260" s="160"/>
      <c r="Y260" s="160"/>
      <c r="Z260" s="149"/>
      <c r="AA260" s="149"/>
      <c r="AB260" s="149"/>
      <c r="AC260" s="149"/>
      <c r="AD260" s="149"/>
      <c r="AE260" s="149"/>
      <c r="AF260" s="149"/>
      <c r="AG260" s="149" t="s">
        <v>145</v>
      </c>
      <c r="AH260" s="149">
        <v>0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56">
        <v>80</v>
      </c>
      <c r="B261" s="157" t="s">
        <v>426</v>
      </c>
      <c r="C261" s="190" t="s">
        <v>427</v>
      </c>
      <c r="D261" s="158" t="s">
        <v>0</v>
      </c>
      <c r="E261" s="185"/>
      <c r="F261" s="161"/>
      <c r="G261" s="160">
        <f>ROUND(E261*F261,2)</f>
        <v>0</v>
      </c>
      <c r="H261" s="161"/>
      <c r="I261" s="160">
        <f>ROUND(E261*H261,2)</f>
        <v>0</v>
      </c>
      <c r="J261" s="161"/>
      <c r="K261" s="160">
        <f>ROUND(E261*J261,2)</f>
        <v>0</v>
      </c>
      <c r="L261" s="160">
        <v>21</v>
      </c>
      <c r="M261" s="160">
        <f>G261*(1+L261/100)</f>
        <v>0</v>
      </c>
      <c r="N261" s="159">
        <v>0</v>
      </c>
      <c r="O261" s="159">
        <f>ROUND(E261*N261,2)</f>
        <v>0</v>
      </c>
      <c r="P261" s="159">
        <v>0</v>
      </c>
      <c r="Q261" s="159">
        <f>ROUND(E261*P261,2)</f>
        <v>0</v>
      </c>
      <c r="R261" s="160"/>
      <c r="S261" s="160" t="s">
        <v>140</v>
      </c>
      <c r="T261" s="160" t="s">
        <v>140</v>
      </c>
      <c r="U261" s="160">
        <v>0</v>
      </c>
      <c r="V261" s="160">
        <f>ROUND(E261*U261,2)</f>
        <v>0</v>
      </c>
      <c r="W261" s="160"/>
      <c r="X261" s="160" t="s">
        <v>267</v>
      </c>
      <c r="Y261" s="160" t="s">
        <v>142</v>
      </c>
      <c r="Z261" s="149"/>
      <c r="AA261" s="149"/>
      <c r="AB261" s="149"/>
      <c r="AC261" s="149"/>
      <c r="AD261" s="149"/>
      <c r="AE261" s="149"/>
      <c r="AF261" s="149"/>
      <c r="AG261" s="149" t="s">
        <v>268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x14ac:dyDescent="0.2">
      <c r="A262" s="166" t="s">
        <v>135</v>
      </c>
      <c r="B262" s="167" t="s">
        <v>92</v>
      </c>
      <c r="C262" s="186" t="s">
        <v>93</v>
      </c>
      <c r="D262" s="168"/>
      <c r="E262" s="169"/>
      <c r="F262" s="170"/>
      <c r="G262" s="171">
        <f>SUMIF(AG263:AG301,"&lt;&gt;NOR",G263:G301)</f>
        <v>0</v>
      </c>
      <c r="H262" s="165"/>
      <c r="I262" s="165">
        <f>SUM(I263:I301)</f>
        <v>0</v>
      </c>
      <c r="J262" s="165"/>
      <c r="K262" s="165">
        <f>SUM(K263:K301)</f>
        <v>0</v>
      </c>
      <c r="L262" s="165"/>
      <c r="M262" s="165">
        <f>SUM(M263:M301)</f>
        <v>0</v>
      </c>
      <c r="N262" s="164"/>
      <c r="O262" s="164">
        <f>SUM(O263:O301)</f>
        <v>8.4700000000000006</v>
      </c>
      <c r="P262" s="164"/>
      <c r="Q262" s="164">
        <f>SUM(Q263:Q301)</f>
        <v>0</v>
      </c>
      <c r="R262" s="165"/>
      <c r="S262" s="165"/>
      <c r="T262" s="165"/>
      <c r="U262" s="165"/>
      <c r="V262" s="165">
        <f>SUM(V263:V301)</f>
        <v>380.61</v>
      </c>
      <c r="W262" s="165"/>
      <c r="X262" s="165"/>
      <c r="Y262" s="165"/>
      <c r="AG262" t="s">
        <v>136</v>
      </c>
    </row>
    <row r="263" spans="1:60" ht="22.5" outlineLevel="1" x14ac:dyDescent="0.2">
      <c r="A263" s="173">
        <v>81</v>
      </c>
      <c r="B263" s="174" t="s">
        <v>428</v>
      </c>
      <c r="C263" s="187" t="s">
        <v>429</v>
      </c>
      <c r="D263" s="175" t="s">
        <v>150</v>
      </c>
      <c r="E263" s="176">
        <v>299.24</v>
      </c>
      <c r="F263" s="177"/>
      <c r="G263" s="178">
        <f>ROUND(E263*F263,2)</f>
        <v>0</v>
      </c>
      <c r="H263" s="161"/>
      <c r="I263" s="160">
        <f>ROUND(E263*H263,2)</f>
        <v>0</v>
      </c>
      <c r="J263" s="161"/>
      <c r="K263" s="160">
        <f>ROUND(E263*J263,2)</f>
        <v>0</v>
      </c>
      <c r="L263" s="160">
        <v>21</v>
      </c>
      <c r="M263" s="160">
        <f>G263*(1+L263/100)</f>
        <v>0</v>
      </c>
      <c r="N263" s="159">
        <v>0</v>
      </c>
      <c r="O263" s="159">
        <f>ROUND(E263*N263,2)</f>
        <v>0</v>
      </c>
      <c r="P263" s="159">
        <v>0</v>
      </c>
      <c r="Q263" s="159">
        <f>ROUND(E263*P263,2)</f>
        <v>0</v>
      </c>
      <c r="R263" s="160"/>
      <c r="S263" s="160" t="s">
        <v>140</v>
      </c>
      <c r="T263" s="160" t="s">
        <v>140</v>
      </c>
      <c r="U263" s="160">
        <v>1.6E-2</v>
      </c>
      <c r="V263" s="160">
        <f>ROUND(E263*U263,2)</f>
        <v>4.79</v>
      </c>
      <c r="W263" s="160"/>
      <c r="X263" s="160" t="s">
        <v>141</v>
      </c>
      <c r="Y263" s="160" t="s">
        <v>142</v>
      </c>
      <c r="Z263" s="149"/>
      <c r="AA263" s="149"/>
      <c r="AB263" s="149"/>
      <c r="AC263" s="149"/>
      <c r="AD263" s="149"/>
      <c r="AE263" s="149"/>
      <c r="AF263" s="149"/>
      <c r="AG263" s="149" t="s">
        <v>143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2" x14ac:dyDescent="0.2">
      <c r="A264" s="156"/>
      <c r="B264" s="157"/>
      <c r="C264" s="188" t="s">
        <v>158</v>
      </c>
      <c r="D264" s="162"/>
      <c r="E264" s="163">
        <v>3</v>
      </c>
      <c r="F264" s="160"/>
      <c r="G264" s="160"/>
      <c r="H264" s="160"/>
      <c r="I264" s="160"/>
      <c r="J264" s="160"/>
      <c r="K264" s="160"/>
      <c r="L264" s="160"/>
      <c r="M264" s="160"/>
      <c r="N264" s="159"/>
      <c r="O264" s="159"/>
      <c r="P264" s="159"/>
      <c r="Q264" s="159"/>
      <c r="R264" s="160"/>
      <c r="S264" s="160"/>
      <c r="T264" s="160"/>
      <c r="U264" s="160"/>
      <c r="V264" s="160"/>
      <c r="W264" s="160"/>
      <c r="X264" s="160"/>
      <c r="Y264" s="160"/>
      <c r="Z264" s="149"/>
      <c r="AA264" s="149"/>
      <c r="AB264" s="149"/>
      <c r="AC264" s="149"/>
      <c r="AD264" s="149"/>
      <c r="AE264" s="149"/>
      <c r="AF264" s="149"/>
      <c r="AG264" s="149" t="s">
        <v>145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3" x14ac:dyDescent="0.2">
      <c r="A265" s="156"/>
      <c r="B265" s="157"/>
      <c r="C265" s="188" t="s">
        <v>212</v>
      </c>
      <c r="D265" s="162"/>
      <c r="E265" s="163">
        <v>36.799999999999997</v>
      </c>
      <c r="F265" s="160"/>
      <c r="G265" s="160"/>
      <c r="H265" s="160"/>
      <c r="I265" s="160"/>
      <c r="J265" s="160"/>
      <c r="K265" s="160"/>
      <c r="L265" s="160"/>
      <c r="M265" s="160"/>
      <c r="N265" s="159"/>
      <c r="O265" s="159"/>
      <c r="P265" s="159"/>
      <c r="Q265" s="159"/>
      <c r="R265" s="160"/>
      <c r="S265" s="160"/>
      <c r="T265" s="160"/>
      <c r="U265" s="160"/>
      <c r="V265" s="160"/>
      <c r="W265" s="160"/>
      <c r="X265" s="160"/>
      <c r="Y265" s="160"/>
      <c r="Z265" s="149"/>
      <c r="AA265" s="149"/>
      <c r="AB265" s="149"/>
      <c r="AC265" s="149"/>
      <c r="AD265" s="149"/>
      <c r="AE265" s="149"/>
      <c r="AF265" s="149"/>
      <c r="AG265" s="149" t="s">
        <v>145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3" x14ac:dyDescent="0.2">
      <c r="A266" s="156"/>
      <c r="B266" s="157"/>
      <c r="C266" s="188" t="s">
        <v>159</v>
      </c>
      <c r="D266" s="162"/>
      <c r="E266" s="163">
        <v>50.6</v>
      </c>
      <c r="F266" s="160"/>
      <c r="G266" s="160"/>
      <c r="H266" s="160"/>
      <c r="I266" s="160"/>
      <c r="J266" s="160"/>
      <c r="K266" s="160"/>
      <c r="L266" s="160"/>
      <c r="M266" s="160"/>
      <c r="N266" s="159"/>
      <c r="O266" s="159"/>
      <c r="P266" s="159"/>
      <c r="Q266" s="159"/>
      <c r="R266" s="160"/>
      <c r="S266" s="160"/>
      <c r="T266" s="160"/>
      <c r="U266" s="160"/>
      <c r="V266" s="160"/>
      <c r="W266" s="160"/>
      <c r="X266" s="160"/>
      <c r="Y266" s="160"/>
      <c r="Z266" s="149"/>
      <c r="AA266" s="149"/>
      <c r="AB266" s="149"/>
      <c r="AC266" s="149"/>
      <c r="AD266" s="149"/>
      <c r="AE266" s="149"/>
      <c r="AF266" s="149"/>
      <c r="AG266" s="149" t="s">
        <v>145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3" x14ac:dyDescent="0.2">
      <c r="A267" s="156"/>
      <c r="B267" s="157"/>
      <c r="C267" s="188" t="s">
        <v>212</v>
      </c>
      <c r="D267" s="162"/>
      <c r="E267" s="163">
        <v>36.799999999999997</v>
      </c>
      <c r="F267" s="160"/>
      <c r="G267" s="160"/>
      <c r="H267" s="160"/>
      <c r="I267" s="160"/>
      <c r="J267" s="160"/>
      <c r="K267" s="160"/>
      <c r="L267" s="160"/>
      <c r="M267" s="160"/>
      <c r="N267" s="159"/>
      <c r="O267" s="159"/>
      <c r="P267" s="159"/>
      <c r="Q267" s="159"/>
      <c r="R267" s="160"/>
      <c r="S267" s="160"/>
      <c r="T267" s="160"/>
      <c r="U267" s="160"/>
      <c r="V267" s="160"/>
      <c r="W267" s="160"/>
      <c r="X267" s="160"/>
      <c r="Y267" s="160"/>
      <c r="Z267" s="149"/>
      <c r="AA267" s="149"/>
      <c r="AB267" s="149"/>
      <c r="AC267" s="149"/>
      <c r="AD267" s="149"/>
      <c r="AE267" s="149"/>
      <c r="AF267" s="149"/>
      <c r="AG267" s="149" t="s">
        <v>145</v>
      </c>
      <c r="AH267" s="149">
        <v>0</v>
      </c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ht="33.75" outlineLevel="3" x14ac:dyDescent="0.2">
      <c r="A268" s="156"/>
      <c r="B268" s="157"/>
      <c r="C268" s="188" t="s">
        <v>160</v>
      </c>
      <c r="D268" s="162"/>
      <c r="E268" s="163">
        <v>56.2</v>
      </c>
      <c r="F268" s="160"/>
      <c r="G268" s="160"/>
      <c r="H268" s="160"/>
      <c r="I268" s="160"/>
      <c r="J268" s="160"/>
      <c r="K268" s="160"/>
      <c r="L268" s="160"/>
      <c r="M268" s="160"/>
      <c r="N268" s="159"/>
      <c r="O268" s="159"/>
      <c r="P268" s="159"/>
      <c r="Q268" s="159"/>
      <c r="R268" s="160"/>
      <c r="S268" s="160"/>
      <c r="T268" s="160"/>
      <c r="U268" s="160"/>
      <c r="V268" s="160"/>
      <c r="W268" s="160"/>
      <c r="X268" s="160"/>
      <c r="Y268" s="160"/>
      <c r="Z268" s="149"/>
      <c r="AA268" s="149"/>
      <c r="AB268" s="149"/>
      <c r="AC268" s="149"/>
      <c r="AD268" s="149"/>
      <c r="AE268" s="149"/>
      <c r="AF268" s="149"/>
      <c r="AG268" s="149" t="s">
        <v>145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3" x14ac:dyDescent="0.2">
      <c r="A269" s="156"/>
      <c r="B269" s="157"/>
      <c r="C269" s="188" t="s">
        <v>213</v>
      </c>
      <c r="D269" s="162"/>
      <c r="E269" s="163">
        <v>115.84</v>
      </c>
      <c r="F269" s="160"/>
      <c r="G269" s="160"/>
      <c r="H269" s="160"/>
      <c r="I269" s="160"/>
      <c r="J269" s="160"/>
      <c r="K269" s="160"/>
      <c r="L269" s="160"/>
      <c r="M269" s="160"/>
      <c r="N269" s="159"/>
      <c r="O269" s="159"/>
      <c r="P269" s="159"/>
      <c r="Q269" s="159"/>
      <c r="R269" s="160"/>
      <c r="S269" s="160"/>
      <c r="T269" s="160"/>
      <c r="U269" s="160"/>
      <c r="V269" s="160"/>
      <c r="W269" s="160"/>
      <c r="X269" s="160"/>
      <c r="Y269" s="160"/>
      <c r="Z269" s="149"/>
      <c r="AA269" s="149"/>
      <c r="AB269" s="149"/>
      <c r="AC269" s="149"/>
      <c r="AD269" s="149"/>
      <c r="AE269" s="149"/>
      <c r="AF269" s="149"/>
      <c r="AG269" s="149" t="s">
        <v>145</v>
      </c>
      <c r="AH269" s="149">
        <v>0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ht="22.5" outlineLevel="1" x14ac:dyDescent="0.2">
      <c r="A270" s="173">
        <v>82</v>
      </c>
      <c r="B270" s="174" t="s">
        <v>430</v>
      </c>
      <c r="C270" s="187" t="s">
        <v>431</v>
      </c>
      <c r="D270" s="175" t="s">
        <v>180</v>
      </c>
      <c r="E270" s="176">
        <v>155.44</v>
      </c>
      <c r="F270" s="177"/>
      <c r="G270" s="178">
        <f>ROUND(E270*F270,2)</f>
        <v>0</v>
      </c>
      <c r="H270" s="161"/>
      <c r="I270" s="160">
        <f>ROUND(E270*H270,2)</f>
        <v>0</v>
      </c>
      <c r="J270" s="161"/>
      <c r="K270" s="160">
        <f>ROUND(E270*J270,2)</f>
        <v>0</v>
      </c>
      <c r="L270" s="160">
        <v>21</v>
      </c>
      <c r="M270" s="160">
        <f>G270*(1+L270/100)</f>
        <v>0</v>
      </c>
      <c r="N270" s="159">
        <v>5.1000000000000004E-4</v>
      </c>
      <c r="O270" s="159">
        <f>ROUND(E270*N270,2)</f>
        <v>0.08</v>
      </c>
      <c r="P270" s="159">
        <v>0</v>
      </c>
      <c r="Q270" s="159">
        <f>ROUND(E270*P270,2)</f>
        <v>0</v>
      </c>
      <c r="R270" s="160"/>
      <c r="S270" s="160" t="s">
        <v>140</v>
      </c>
      <c r="T270" s="160" t="s">
        <v>140</v>
      </c>
      <c r="U270" s="160">
        <v>0.23599999999999999</v>
      </c>
      <c r="V270" s="160">
        <f>ROUND(E270*U270,2)</f>
        <v>36.68</v>
      </c>
      <c r="W270" s="160"/>
      <c r="X270" s="160" t="s">
        <v>141</v>
      </c>
      <c r="Y270" s="160" t="s">
        <v>142</v>
      </c>
      <c r="Z270" s="149"/>
      <c r="AA270" s="149"/>
      <c r="AB270" s="149"/>
      <c r="AC270" s="149"/>
      <c r="AD270" s="149"/>
      <c r="AE270" s="149"/>
      <c r="AF270" s="149"/>
      <c r="AG270" s="149" t="s">
        <v>143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2" x14ac:dyDescent="0.2">
      <c r="A271" s="156"/>
      <c r="B271" s="157"/>
      <c r="C271" s="188" t="s">
        <v>216</v>
      </c>
      <c r="D271" s="162"/>
      <c r="E271" s="163"/>
      <c r="F271" s="160"/>
      <c r="G271" s="160"/>
      <c r="H271" s="160"/>
      <c r="I271" s="160"/>
      <c r="J271" s="160"/>
      <c r="K271" s="160"/>
      <c r="L271" s="160"/>
      <c r="M271" s="160"/>
      <c r="N271" s="159"/>
      <c r="O271" s="159"/>
      <c r="P271" s="159"/>
      <c r="Q271" s="159"/>
      <c r="R271" s="160"/>
      <c r="S271" s="160"/>
      <c r="T271" s="160"/>
      <c r="U271" s="160"/>
      <c r="V271" s="160"/>
      <c r="W271" s="160"/>
      <c r="X271" s="160"/>
      <c r="Y271" s="160"/>
      <c r="Z271" s="149"/>
      <c r="AA271" s="149"/>
      <c r="AB271" s="149"/>
      <c r="AC271" s="149"/>
      <c r="AD271" s="149"/>
      <c r="AE271" s="149"/>
      <c r="AF271" s="149"/>
      <c r="AG271" s="149" t="s">
        <v>145</v>
      </c>
      <c r="AH271" s="149">
        <v>0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3" x14ac:dyDescent="0.2">
      <c r="A272" s="156"/>
      <c r="B272" s="157"/>
      <c r="C272" s="188" t="s">
        <v>217</v>
      </c>
      <c r="D272" s="162"/>
      <c r="E272" s="163">
        <v>23.2</v>
      </c>
      <c r="F272" s="160"/>
      <c r="G272" s="160"/>
      <c r="H272" s="160"/>
      <c r="I272" s="160"/>
      <c r="J272" s="160"/>
      <c r="K272" s="160"/>
      <c r="L272" s="160"/>
      <c r="M272" s="160"/>
      <c r="N272" s="159"/>
      <c r="O272" s="159"/>
      <c r="P272" s="159"/>
      <c r="Q272" s="159"/>
      <c r="R272" s="160"/>
      <c r="S272" s="160"/>
      <c r="T272" s="160"/>
      <c r="U272" s="160"/>
      <c r="V272" s="160"/>
      <c r="W272" s="160"/>
      <c r="X272" s="160"/>
      <c r="Y272" s="160"/>
      <c r="Z272" s="149"/>
      <c r="AA272" s="149"/>
      <c r="AB272" s="149"/>
      <c r="AC272" s="149"/>
      <c r="AD272" s="149"/>
      <c r="AE272" s="149"/>
      <c r="AF272" s="149"/>
      <c r="AG272" s="149" t="s">
        <v>145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3" x14ac:dyDescent="0.2">
      <c r="A273" s="156"/>
      <c r="B273" s="157"/>
      <c r="C273" s="188" t="s">
        <v>218</v>
      </c>
      <c r="D273" s="162"/>
      <c r="E273" s="163"/>
      <c r="F273" s="160"/>
      <c r="G273" s="160"/>
      <c r="H273" s="160"/>
      <c r="I273" s="160"/>
      <c r="J273" s="160"/>
      <c r="K273" s="160"/>
      <c r="L273" s="160"/>
      <c r="M273" s="160"/>
      <c r="N273" s="159"/>
      <c r="O273" s="159"/>
      <c r="P273" s="159"/>
      <c r="Q273" s="159"/>
      <c r="R273" s="160"/>
      <c r="S273" s="160"/>
      <c r="T273" s="160"/>
      <c r="U273" s="160"/>
      <c r="V273" s="160"/>
      <c r="W273" s="160"/>
      <c r="X273" s="160"/>
      <c r="Y273" s="160"/>
      <c r="Z273" s="149"/>
      <c r="AA273" s="149"/>
      <c r="AB273" s="149"/>
      <c r="AC273" s="149"/>
      <c r="AD273" s="149"/>
      <c r="AE273" s="149"/>
      <c r="AF273" s="149"/>
      <c r="AG273" s="149" t="s">
        <v>145</v>
      </c>
      <c r="AH273" s="149">
        <v>0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3" x14ac:dyDescent="0.2">
      <c r="A274" s="156"/>
      <c r="B274" s="157"/>
      <c r="C274" s="188" t="s">
        <v>219</v>
      </c>
      <c r="D274" s="162"/>
      <c r="E274" s="163">
        <v>29.8</v>
      </c>
      <c r="F274" s="160"/>
      <c r="G274" s="160"/>
      <c r="H274" s="160"/>
      <c r="I274" s="160"/>
      <c r="J274" s="160"/>
      <c r="K274" s="160"/>
      <c r="L274" s="160"/>
      <c r="M274" s="160"/>
      <c r="N274" s="159"/>
      <c r="O274" s="159"/>
      <c r="P274" s="159"/>
      <c r="Q274" s="159"/>
      <c r="R274" s="160"/>
      <c r="S274" s="160"/>
      <c r="T274" s="160"/>
      <c r="U274" s="160"/>
      <c r="V274" s="160"/>
      <c r="W274" s="160"/>
      <c r="X274" s="160"/>
      <c r="Y274" s="160"/>
      <c r="Z274" s="149"/>
      <c r="AA274" s="149"/>
      <c r="AB274" s="149"/>
      <c r="AC274" s="149"/>
      <c r="AD274" s="149"/>
      <c r="AE274" s="149"/>
      <c r="AF274" s="149"/>
      <c r="AG274" s="149" t="s">
        <v>145</v>
      </c>
      <c r="AH274" s="149">
        <v>0</v>
      </c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3" x14ac:dyDescent="0.2">
      <c r="A275" s="156"/>
      <c r="B275" s="157"/>
      <c r="C275" s="188" t="s">
        <v>220</v>
      </c>
      <c r="D275" s="162"/>
      <c r="E275" s="163"/>
      <c r="F275" s="160"/>
      <c r="G275" s="160"/>
      <c r="H275" s="160"/>
      <c r="I275" s="160"/>
      <c r="J275" s="160"/>
      <c r="K275" s="160"/>
      <c r="L275" s="160"/>
      <c r="M275" s="160"/>
      <c r="N275" s="159"/>
      <c r="O275" s="159"/>
      <c r="P275" s="159"/>
      <c r="Q275" s="159"/>
      <c r="R275" s="160"/>
      <c r="S275" s="160"/>
      <c r="T275" s="160"/>
      <c r="U275" s="160"/>
      <c r="V275" s="160"/>
      <c r="W275" s="160"/>
      <c r="X275" s="160"/>
      <c r="Y275" s="160"/>
      <c r="Z275" s="149"/>
      <c r="AA275" s="149"/>
      <c r="AB275" s="149"/>
      <c r="AC275" s="149"/>
      <c r="AD275" s="149"/>
      <c r="AE275" s="149"/>
      <c r="AF275" s="149"/>
      <c r="AG275" s="149" t="s">
        <v>145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3" x14ac:dyDescent="0.2">
      <c r="A276" s="156"/>
      <c r="B276" s="157"/>
      <c r="C276" s="188" t="s">
        <v>221</v>
      </c>
      <c r="D276" s="162"/>
      <c r="E276" s="163">
        <v>102.44</v>
      </c>
      <c r="F276" s="160"/>
      <c r="G276" s="160"/>
      <c r="H276" s="160"/>
      <c r="I276" s="160"/>
      <c r="J276" s="160"/>
      <c r="K276" s="160"/>
      <c r="L276" s="160"/>
      <c r="M276" s="160"/>
      <c r="N276" s="159"/>
      <c r="O276" s="159"/>
      <c r="P276" s="159"/>
      <c r="Q276" s="159"/>
      <c r="R276" s="160"/>
      <c r="S276" s="160"/>
      <c r="T276" s="160"/>
      <c r="U276" s="160"/>
      <c r="V276" s="160"/>
      <c r="W276" s="160"/>
      <c r="X276" s="160"/>
      <c r="Y276" s="160"/>
      <c r="Z276" s="149"/>
      <c r="AA276" s="149"/>
      <c r="AB276" s="149"/>
      <c r="AC276" s="149"/>
      <c r="AD276" s="149"/>
      <c r="AE276" s="149"/>
      <c r="AF276" s="149"/>
      <c r="AG276" s="149" t="s">
        <v>145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73">
        <v>83</v>
      </c>
      <c r="B277" s="174" t="s">
        <v>432</v>
      </c>
      <c r="C277" s="187" t="s">
        <v>433</v>
      </c>
      <c r="D277" s="175" t="s">
        <v>180</v>
      </c>
      <c r="E277" s="176">
        <v>155.44</v>
      </c>
      <c r="F277" s="177"/>
      <c r="G277" s="178">
        <f>ROUND(E277*F277,2)</f>
        <v>0</v>
      </c>
      <c r="H277" s="161"/>
      <c r="I277" s="160">
        <f>ROUND(E277*H277,2)</f>
        <v>0</v>
      </c>
      <c r="J277" s="161"/>
      <c r="K277" s="160">
        <f>ROUND(E277*J277,2)</f>
        <v>0</v>
      </c>
      <c r="L277" s="160">
        <v>21</v>
      </c>
      <c r="M277" s="160">
        <f>G277*(1+L277/100)</f>
        <v>0</v>
      </c>
      <c r="N277" s="159">
        <v>0</v>
      </c>
      <c r="O277" s="159">
        <f>ROUND(E277*N277,2)</f>
        <v>0</v>
      </c>
      <c r="P277" s="159">
        <v>0</v>
      </c>
      <c r="Q277" s="159">
        <f>ROUND(E277*P277,2)</f>
        <v>0</v>
      </c>
      <c r="R277" s="160"/>
      <c r="S277" s="160" t="s">
        <v>140</v>
      </c>
      <c r="T277" s="160" t="s">
        <v>140</v>
      </c>
      <c r="U277" s="160">
        <v>0.154</v>
      </c>
      <c r="V277" s="160">
        <f>ROUND(E277*U277,2)</f>
        <v>23.94</v>
      </c>
      <c r="W277" s="160"/>
      <c r="X277" s="160" t="s">
        <v>141</v>
      </c>
      <c r="Y277" s="160" t="s">
        <v>142</v>
      </c>
      <c r="Z277" s="149"/>
      <c r="AA277" s="149"/>
      <c r="AB277" s="149"/>
      <c r="AC277" s="149"/>
      <c r="AD277" s="149"/>
      <c r="AE277" s="149"/>
      <c r="AF277" s="149"/>
      <c r="AG277" s="149" t="s">
        <v>143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2" x14ac:dyDescent="0.2">
      <c r="A278" s="156"/>
      <c r="B278" s="157"/>
      <c r="C278" s="188" t="s">
        <v>216</v>
      </c>
      <c r="D278" s="162"/>
      <c r="E278" s="163"/>
      <c r="F278" s="160"/>
      <c r="G278" s="160"/>
      <c r="H278" s="160"/>
      <c r="I278" s="160"/>
      <c r="J278" s="160"/>
      <c r="K278" s="160"/>
      <c r="L278" s="160"/>
      <c r="M278" s="160"/>
      <c r="N278" s="159"/>
      <c r="O278" s="159"/>
      <c r="P278" s="159"/>
      <c r="Q278" s="159"/>
      <c r="R278" s="160"/>
      <c r="S278" s="160"/>
      <c r="T278" s="160"/>
      <c r="U278" s="160"/>
      <c r="V278" s="160"/>
      <c r="W278" s="160"/>
      <c r="X278" s="160"/>
      <c r="Y278" s="160"/>
      <c r="Z278" s="149"/>
      <c r="AA278" s="149"/>
      <c r="AB278" s="149"/>
      <c r="AC278" s="149"/>
      <c r="AD278" s="149"/>
      <c r="AE278" s="149"/>
      <c r="AF278" s="149"/>
      <c r="AG278" s="149" t="s">
        <v>145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3" x14ac:dyDescent="0.2">
      <c r="A279" s="156"/>
      <c r="B279" s="157"/>
      <c r="C279" s="188" t="s">
        <v>217</v>
      </c>
      <c r="D279" s="162"/>
      <c r="E279" s="163">
        <v>23.2</v>
      </c>
      <c r="F279" s="160"/>
      <c r="G279" s="160"/>
      <c r="H279" s="160"/>
      <c r="I279" s="160"/>
      <c r="J279" s="160"/>
      <c r="K279" s="160"/>
      <c r="L279" s="160"/>
      <c r="M279" s="160"/>
      <c r="N279" s="159"/>
      <c r="O279" s="159"/>
      <c r="P279" s="159"/>
      <c r="Q279" s="159"/>
      <c r="R279" s="160"/>
      <c r="S279" s="160"/>
      <c r="T279" s="160"/>
      <c r="U279" s="160"/>
      <c r="V279" s="160"/>
      <c r="W279" s="160"/>
      <c r="X279" s="160"/>
      <c r="Y279" s="160"/>
      <c r="Z279" s="149"/>
      <c r="AA279" s="149"/>
      <c r="AB279" s="149"/>
      <c r="AC279" s="149"/>
      <c r="AD279" s="149"/>
      <c r="AE279" s="149"/>
      <c r="AF279" s="149"/>
      <c r="AG279" s="149" t="s">
        <v>145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3" x14ac:dyDescent="0.2">
      <c r="A280" s="156"/>
      <c r="B280" s="157"/>
      <c r="C280" s="188" t="s">
        <v>218</v>
      </c>
      <c r="D280" s="162"/>
      <c r="E280" s="163"/>
      <c r="F280" s="160"/>
      <c r="G280" s="160"/>
      <c r="H280" s="160"/>
      <c r="I280" s="160"/>
      <c r="J280" s="160"/>
      <c r="K280" s="160"/>
      <c r="L280" s="160"/>
      <c r="M280" s="160"/>
      <c r="N280" s="159"/>
      <c r="O280" s="159"/>
      <c r="P280" s="159"/>
      <c r="Q280" s="159"/>
      <c r="R280" s="160"/>
      <c r="S280" s="160"/>
      <c r="T280" s="160"/>
      <c r="U280" s="160"/>
      <c r="V280" s="160"/>
      <c r="W280" s="160"/>
      <c r="X280" s="160"/>
      <c r="Y280" s="160"/>
      <c r="Z280" s="149"/>
      <c r="AA280" s="149"/>
      <c r="AB280" s="149"/>
      <c r="AC280" s="149"/>
      <c r="AD280" s="149"/>
      <c r="AE280" s="149"/>
      <c r="AF280" s="149"/>
      <c r="AG280" s="149" t="s">
        <v>145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3" x14ac:dyDescent="0.2">
      <c r="A281" s="156"/>
      <c r="B281" s="157"/>
      <c r="C281" s="188" t="s">
        <v>219</v>
      </c>
      <c r="D281" s="162"/>
      <c r="E281" s="163">
        <v>29.8</v>
      </c>
      <c r="F281" s="160"/>
      <c r="G281" s="160"/>
      <c r="H281" s="160"/>
      <c r="I281" s="160"/>
      <c r="J281" s="160"/>
      <c r="K281" s="160"/>
      <c r="L281" s="160"/>
      <c r="M281" s="160"/>
      <c r="N281" s="159"/>
      <c r="O281" s="159"/>
      <c r="P281" s="159"/>
      <c r="Q281" s="159"/>
      <c r="R281" s="160"/>
      <c r="S281" s="160"/>
      <c r="T281" s="160"/>
      <c r="U281" s="160"/>
      <c r="V281" s="160"/>
      <c r="W281" s="160"/>
      <c r="X281" s="160"/>
      <c r="Y281" s="160"/>
      <c r="Z281" s="149"/>
      <c r="AA281" s="149"/>
      <c r="AB281" s="149"/>
      <c r="AC281" s="149"/>
      <c r="AD281" s="149"/>
      <c r="AE281" s="149"/>
      <c r="AF281" s="149"/>
      <c r="AG281" s="149" t="s">
        <v>145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3" x14ac:dyDescent="0.2">
      <c r="A282" s="156"/>
      <c r="B282" s="157"/>
      <c r="C282" s="188" t="s">
        <v>220</v>
      </c>
      <c r="D282" s="162"/>
      <c r="E282" s="163"/>
      <c r="F282" s="160"/>
      <c r="G282" s="160"/>
      <c r="H282" s="160"/>
      <c r="I282" s="160"/>
      <c r="J282" s="160"/>
      <c r="K282" s="160"/>
      <c r="L282" s="160"/>
      <c r="M282" s="160"/>
      <c r="N282" s="159"/>
      <c r="O282" s="159"/>
      <c r="P282" s="159"/>
      <c r="Q282" s="159"/>
      <c r="R282" s="160"/>
      <c r="S282" s="160"/>
      <c r="T282" s="160"/>
      <c r="U282" s="160"/>
      <c r="V282" s="160"/>
      <c r="W282" s="160"/>
      <c r="X282" s="160"/>
      <c r="Y282" s="160"/>
      <c r="Z282" s="149"/>
      <c r="AA282" s="149"/>
      <c r="AB282" s="149"/>
      <c r="AC282" s="149"/>
      <c r="AD282" s="149"/>
      <c r="AE282" s="149"/>
      <c r="AF282" s="149"/>
      <c r="AG282" s="149" t="s">
        <v>145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3" x14ac:dyDescent="0.2">
      <c r="A283" s="156"/>
      <c r="B283" s="157"/>
      <c r="C283" s="188" t="s">
        <v>221</v>
      </c>
      <c r="D283" s="162"/>
      <c r="E283" s="163">
        <v>102.44</v>
      </c>
      <c r="F283" s="160"/>
      <c r="G283" s="160"/>
      <c r="H283" s="160"/>
      <c r="I283" s="160"/>
      <c r="J283" s="160"/>
      <c r="K283" s="160"/>
      <c r="L283" s="160"/>
      <c r="M283" s="160"/>
      <c r="N283" s="159"/>
      <c r="O283" s="159"/>
      <c r="P283" s="159"/>
      <c r="Q283" s="159"/>
      <c r="R283" s="160"/>
      <c r="S283" s="160"/>
      <c r="T283" s="160"/>
      <c r="U283" s="160"/>
      <c r="V283" s="160"/>
      <c r="W283" s="160"/>
      <c r="X283" s="160"/>
      <c r="Y283" s="160"/>
      <c r="Z283" s="149"/>
      <c r="AA283" s="149"/>
      <c r="AB283" s="149"/>
      <c r="AC283" s="149"/>
      <c r="AD283" s="149"/>
      <c r="AE283" s="149"/>
      <c r="AF283" s="149"/>
      <c r="AG283" s="149" t="s">
        <v>145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ht="22.5" outlineLevel="1" x14ac:dyDescent="0.2">
      <c r="A284" s="173">
        <v>84</v>
      </c>
      <c r="B284" s="174" t="s">
        <v>434</v>
      </c>
      <c r="C284" s="187" t="s">
        <v>435</v>
      </c>
      <c r="D284" s="175" t="s">
        <v>150</v>
      </c>
      <c r="E284" s="176">
        <v>299.24</v>
      </c>
      <c r="F284" s="177"/>
      <c r="G284" s="178">
        <f>ROUND(E284*F284,2)</f>
        <v>0</v>
      </c>
      <c r="H284" s="161"/>
      <c r="I284" s="160">
        <f>ROUND(E284*H284,2)</f>
        <v>0</v>
      </c>
      <c r="J284" s="161"/>
      <c r="K284" s="160">
        <f>ROUND(E284*J284,2)</f>
        <v>0</v>
      </c>
      <c r="L284" s="160">
        <v>21</v>
      </c>
      <c r="M284" s="160">
        <f>G284*(1+L284/100)</f>
        <v>0</v>
      </c>
      <c r="N284" s="159">
        <v>5.8100000000000001E-3</v>
      </c>
      <c r="O284" s="159">
        <f>ROUND(E284*N284,2)</f>
        <v>1.74</v>
      </c>
      <c r="P284" s="159">
        <v>0</v>
      </c>
      <c r="Q284" s="159">
        <f>ROUND(E284*P284,2)</f>
        <v>0</v>
      </c>
      <c r="R284" s="160"/>
      <c r="S284" s="160" t="s">
        <v>140</v>
      </c>
      <c r="T284" s="160" t="s">
        <v>140</v>
      </c>
      <c r="U284" s="160">
        <v>1.04</v>
      </c>
      <c r="V284" s="160">
        <f>ROUND(E284*U284,2)</f>
        <v>311.20999999999998</v>
      </c>
      <c r="W284" s="160"/>
      <c r="X284" s="160" t="s">
        <v>141</v>
      </c>
      <c r="Y284" s="160" t="s">
        <v>142</v>
      </c>
      <c r="Z284" s="149"/>
      <c r="AA284" s="149"/>
      <c r="AB284" s="149"/>
      <c r="AC284" s="149"/>
      <c r="AD284" s="149"/>
      <c r="AE284" s="149"/>
      <c r="AF284" s="149"/>
      <c r="AG284" s="149" t="s">
        <v>143</v>
      </c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2" x14ac:dyDescent="0.2">
      <c r="A285" s="156"/>
      <c r="B285" s="157"/>
      <c r="C285" s="188" t="s">
        <v>158</v>
      </c>
      <c r="D285" s="162"/>
      <c r="E285" s="163">
        <v>3</v>
      </c>
      <c r="F285" s="160"/>
      <c r="G285" s="160"/>
      <c r="H285" s="160"/>
      <c r="I285" s="160"/>
      <c r="J285" s="160"/>
      <c r="K285" s="160"/>
      <c r="L285" s="160"/>
      <c r="M285" s="160"/>
      <c r="N285" s="159"/>
      <c r="O285" s="159"/>
      <c r="P285" s="159"/>
      <c r="Q285" s="159"/>
      <c r="R285" s="160"/>
      <c r="S285" s="160"/>
      <c r="T285" s="160"/>
      <c r="U285" s="160"/>
      <c r="V285" s="160"/>
      <c r="W285" s="160"/>
      <c r="X285" s="160"/>
      <c r="Y285" s="160"/>
      <c r="Z285" s="149"/>
      <c r="AA285" s="149"/>
      <c r="AB285" s="149"/>
      <c r="AC285" s="149"/>
      <c r="AD285" s="149"/>
      <c r="AE285" s="149"/>
      <c r="AF285" s="149"/>
      <c r="AG285" s="149" t="s">
        <v>145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3" x14ac:dyDescent="0.2">
      <c r="A286" s="156"/>
      <c r="B286" s="157"/>
      <c r="C286" s="188" t="s">
        <v>212</v>
      </c>
      <c r="D286" s="162"/>
      <c r="E286" s="163">
        <v>36.799999999999997</v>
      </c>
      <c r="F286" s="160"/>
      <c r="G286" s="160"/>
      <c r="H286" s="160"/>
      <c r="I286" s="160"/>
      <c r="J286" s="160"/>
      <c r="K286" s="160"/>
      <c r="L286" s="160"/>
      <c r="M286" s="160"/>
      <c r="N286" s="159"/>
      <c r="O286" s="159"/>
      <c r="P286" s="159"/>
      <c r="Q286" s="159"/>
      <c r="R286" s="160"/>
      <c r="S286" s="160"/>
      <c r="T286" s="160"/>
      <c r="U286" s="160"/>
      <c r="V286" s="160"/>
      <c r="W286" s="160"/>
      <c r="X286" s="160"/>
      <c r="Y286" s="160"/>
      <c r="Z286" s="149"/>
      <c r="AA286" s="149"/>
      <c r="AB286" s="149"/>
      <c r="AC286" s="149"/>
      <c r="AD286" s="149"/>
      <c r="AE286" s="149"/>
      <c r="AF286" s="149"/>
      <c r="AG286" s="149" t="s">
        <v>145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3" x14ac:dyDescent="0.2">
      <c r="A287" s="156"/>
      <c r="B287" s="157"/>
      <c r="C287" s="188" t="s">
        <v>159</v>
      </c>
      <c r="D287" s="162"/>
      <c r="E287" s="163">
        <v>50.6</v>
      </c>
      <c r="F287" s="160"/>
      <c r="G287" s="160"/>
      <c r="H287" s="160"/>
      <c r="I287" s="160"/>
      <c r="J287" s="160"/>
      <c r="K287" s="160"/>
      <c r="L287" s="160"/>
      <c r="M287" s="160"/>
      <c r="N287" s="159"/>
      <c r="O287" s="159"/>
      <c r="P287" s="159"/>
      <c r="Q287" s="159"/>
      <c r="R287" s="160"/>
      <c r="S287" s="160"/>
      <c r="T287" s="160"/>
      <c r="U287" s="160"/>
      <c r="V287" s="160"/>
      <c r="W287" s="160"/>
      <c r="X287" s="160"/>
      <c r="Y287" s="160"/>
      <c r="Z287" s="149"/>
      <c r="AA287" s="149"/>
      <c r="AB287" s="149"/>
      <c r="AC287" s="149"/>
      <c r="AD287" s="149"/>
      <c r="AE287" s="149"/>
      <c r="AF287" s="149"/>
      <c r="AG287" s="149" t="s">
        <v>145</v>
      </c>
      <c r="AH287" s="149">
        <v>0</v>
      </c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3" x14ac:dyDescent="0.2">
      <c r="A288" s="156"/>
      <c r="B288" s="157"/>
      <c r="C288" s="188" t="s">
        <v>212</v>
      </c>
      <c r="D288" s="162"/>
      <c r="E288" s="163">
        <v>36.799999999999997</v>
      </c>
      <c r="F288" s="160"/>
      <c r="G288" s="160"/>
      <c r="H288" s="160"/>
      <c r="I288" s="160"/>
      <c r="J288" s="160"/>
      <c r="K288" s="160"/>
      <c r="L288" s="160"/>
      <c r="M288" s="160"/>
      <c r="N288" s="159"/>
      <c r="O288" s="159"/>
      <c r="P288" s="159"/>
      <c r="Q288" s="159"/>
      <c r="R288" s="160"/>
      <c r="S288" s="160"/>
      <c r="T288" s="160"/>
      <c r="U288" s="160"/>
      <c r="V288" s="160"/>
      <c r="W288" s="160"/>
      <c r="X288" s="160"/>
      <c r="Y288" s="160"/>
      <c r="Z288" s="149"/>
      <c r="AA288" s="149"/>
      <c r="AB288" s="149"/>
      <c r="AC288" s="149"/>
      <c r="AD288" s="149"/>
      <c r="AE288" s="149"/>
      <c r="AF288" s="149"/>
      <c r="AG288" s="149" t="s">
        <v>145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ht="33.75" outlineLevel="3" x14ac:dyDescent="0.2">
      <c r="A289" s="156"/>
      <c r="B289" s="157"/>
      <c r="C289" s="188" t="s">
        <v>160</v>
      </c>
      <c r="D289" s="162"/>
      <c r="E289" s="163">
        <v>56.2</v>
      </c>
      <c r="F289" s="160"/>
      <c r="G289" s="160"/>
      <c r="H289" s="160"/>
      <c r="I289" s="160"/>
      <c r="J289" s="160"/>
      <c r="K289" s="160"/>
      <c r="L289" s="160"/>
      <c r="M289" s="160"/>
      <c r="N289" s="159"/>
      <c r="O289" s="159"/>
      <c r="P289" s="159"/>
      <c r="Q289" s="159"/>
      <c r="R289" s="160"/>
      <c r="S289" s="160"/>
      <c r="T289" s="160"/>
      <c r="U289" s="160"/>
      <c r="V289" s="160"/>
      <c r="W289" s="160"/>
      <c r="X289" s="160"/>
      <c r="Y289" s="160"/>
      <c r="Z289" s="149"/>
      <c r="AA289" s="149"/>
      <c r="AB289" s="149"/>
      <c r="AC289" s="149"/>
      <c r="AD289" s="149"/>
      <c r="AE289" s="149"/>
      <c r="AF289" s="149"/>
      <c r="AG289" s="149" t="s">
        <v>145</v>
      </c>
      <c r="AH289" s="149">
        <v>0</v>
      </c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3" x14ac:dyDescent="0.2">
      <c r="A290" s="156"/>
      <c r="B290" s="157"/>
      <c r="C290" s="188" t="s">
        <v>213</v>
      </c>
      <c r="D290" s="162"/>
      <c r="E290" s="163">
        <v>115.84</v>
      </c>
      <c r="F290" s="160"/>
      <c r="G290" s="160"/>
      <c r="H290" s="160"/>
      <c r="I290" s="160"/>
      <c r="J290" s="160"/>
      <c r="K290" s="160"/>
      <c r="L290" s="160"/>
      <c r="M290" s="160"/>
      <c r="N290" s="159"/>
      <c r="O290" s="159"/>
      <c r="P290" s="159"/>
      <c r="Q290" s="159"/>
      <c r="R290" s="160"/>
      <c r="S290" s="160"/>
      <c r="T290" s="160"/>
      <c r="U290" s="160"/>
      <c r="V290" s="160"/>
      <c r="W290" s="160"/>
      <c r="X290" s="160"/>
      <c r="Y290" s="160"/>
      <c r="Z290" s="149"/>
      <c r="AA290" s="149"/>
      <c r="AB290" s="149"/>
      <c r="AC290" s="149"/>
      <c r="AD290" s="149"/>
      <c r="AE290" s="149"/>
      <c r="AF290" s="149"/>
      <c r="AG290" s="149" t="s">
        <v>145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ht="22.5" outlineLevel="1" x14ac:dyDescent="0.2">
      <c r="A291" s="173">
        <v>85</v>
      </c>
      <c r="B291" s="174" t="s">
        <v>436</v>
      </c>
      <c r="C291" s="187" t="s">
        <v>437</v>
      </c>
      <c r="D291" s="175" t="s">
        <v>180</v>
      </c>
      <c r="E291" s="176">
        <v>26.6</v>
      </c>
      <c r="F291" s="177"/>
      <c r="G291" s="178">
        <f>ROUND(E291*F291,2)</f>
        <v>0</v>
      </c>
      <c r="H291" s="161"/>
      <c r="I291" s="160">
        <f>ROUND(E291*H291,2)</f>
        <v>0</v>
      </c>
      <c r="J291" s="161"/>
      <c r="K291" s="160">
        <f>ROUND(E291*J291,2)</f>
        <v>0</v>
      </c>
      <c r="L291" s="160">
        <v>21</v>
      </c>
      <c r="M291" s="160">
        <f>G291*(1+L291/100)</f>
        <v>0</v>
      </c>
      <c r="N291" s="159">
        <v>1.4999999999999999E-4</v>
      </c>
      <c r="O291" s="159">
        <f>ROUND(E291*N291,2)</f>
        <v>0</v>
      </c>
      <c r="P291" s="159">
        <v>0</v>
      </c>
      <c r="Q291" s="159">
        <f>ROUND(E291*P291,2)</f>
        <v>0</v>
      </c>
      <c r="R291" s="160"/>
      <c r="S291" s="160" t="s">
        <v>140</v>
      </c>
      <c r="T291" s="160" t="s">
        <v>140</v>
      </c>
      <c r="U291" s="160">
        <v>0.15</v>
      </c>
      <c r="V291" s="160">
        <f>ROUND(E291*U291,2)</f>
        <v>3.99</v>
      </c>
      <c r="W291" s="160"/>
      <c r="X291" s="160" t="s">
        <v>141</v>
      </c>
      <c r="Y291" s="160" t="s">
        <v>142</v>
      </c>
      <c r="Z291" s="149"/>
      <c r="AA291" s="149"/>
      <c r="AB291" s="149"/>
      <c r="AC291" s="149"/>
      <c r="AD291" s="149"/>
      <c r="AE291" s="149"/>
      <c r="AF291" s="149"/>
      <c r="AG291" s="149" t="s">
        <v>143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2" x14ac:dyDescent="0.2">
      <c r="A292" s="156"/>
      <c r="B292" s="157"/>
      <c r="C292" s="188" t="s">
        <v>216</v>
      </c>
      <c r="D292" s="162"/>
      <c r="E292" s="163"/>
      <c r="F292" s="160"/>
      <c r="G292" s="160"/>
      <c r="H292" s="160"/>
      <c r="I292" s="160"/>
      <c r="J292" s="160"/>
      <c r="K292" s="160"/>
      <c r="L292" s="160"/>
      <c r="M292" s="160"/>
      <c r="N292" s="159"/>
      <c r="O292" s="159"/>
      <c r="P292" s="159"/>
      <c r="Q292" s="159"/>
      <c r="R292" s="160"/>
      <c r="S292" s="160"/>
      <c r="T292" s="160"/>
      <c r="U292" s="160"/>
      <c r="V292" s="160"/>
      <c r="W292" s="160"/>
      <c r="X292" s="160"/>
      <c r="Y292" s="160"/>
      <c r="Z292" s="149"/>
      <c r="AA292" s="149"/>
      <c r="AB292" s="149"/>
      <c r="AC292" s="149"/>
      <c r="AD292" s="149"/>
      <c r="AE292" s="149"/>
      <c r="AF292" s="149"/>
      <c r="AG292" s="149" t="s">
        <v>145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3" x14ac:dyDescent="0.2">
      <c r="A293" s="156"/>
      <c r="B293" s="157"/>
      <c r="C293" s="188" t="s">
        <v>438</v>
      </c>
      <c r="D293" s="162"/>
      <c r="E293" s="163">
        <v>6.2</v>
      </c>
      <c r="F293" s="160"/>
      <c r="G293" s="160"/>
      <c r="H293" s="160"/>
      <c r="I293" s="160"/>
      <c r="J293" s="160"/>
      <c r="K293" s="160"/>
      <c r="L293" s="160"/>
      <c r="M293" s="160"/>
      <c r="N293" s="159"/>
      <c r="O293" s="159"/>
      <c r="P293" s="159"/>
      <c r="Q293" s="159"/>
      <c r="R293" s="160"/>
      <c r="S293" s="160"/>
      <c r="T293" s="160"/>
      <c r="U293" s="160"/>
      <c r="V293" s="160"/>
      <c r="W293" s="160"/>
      <c r="X293" s="160"/>
      <c r="Y293" s="160"/>
      <c r="Z293" s="149"/>
      <c r="AA293" s="149"/>
      <c r="AB293" s="149"/>
      <c r="AC293" s="149"/>
      <c r="AD293" s="149"/>
      <c r="AE293" s="149"/>
      <c r="AF293" s="149"/>
      <c r="AG293" s="149" t="s">
        <v>145</v>
      </c>
      <c r="AH293" s="149">
        <v>0</v>
      </c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3" x14ac:dyDescent="0.2">
      <c r="A294" s="156"/>
      <c r="B294" s="157"/>
      <c r="C294" s="188" t="s">
        <v>218</v>
      </c>
      <c r="D294" s="162"/>
      <c r="E294" s="163"/>
      <c r="F294" s="160"/>
      <c r="G294" s="160"/>
      <c r="H294" s="160"/>
      <c r="I294" s="160"/>
      <c r="J294" s="160"/>
      <c r="K294" s="160"/>
      <c r="L294" s="160"/>
      <c r="M294" s="160"/>
      <c r="N294" s="159"/>
      <c r="O294" s="159"/>
      <c r="P294" s="159"/>
      <c r="Q294" s="159"/>
      <c r="R294" s="160"/>
      <c r="S294" s="160"/>
      <c r="T294" s="160"/>
      <c r="U294" s="160"/>
      <c r="V294" s="160"/>
      <c r="W294" s="160"/>
      <c r="X294" s="160"/>
      <c r="Y294" s="160"/>
      <c r="Z294" s="149"/>
      <c r="AA294" s="149"/>
      <c r="AB294" s="149"/>
      <c r="AC294" s="149"/>
      <c r="AD294" s="149"/>
      <c r="AE294" s="149"/>
      <c r="AF294" s="149"/>
      <c r="AG294" s="149" t="s">
        <v>145</v>
      </c>
      <c r="AH294" s="149">
        <v>0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3" x14ac:dyDescent="0.2">
      <c r="A295" s="156"/>
      <c r="B295" s="157"/>
      <c r="C295" s="188" t="s">
        <v>439</v>
      </c>
      <c r="D295" s="162"/>
      <c r="E295" s="163">
        <v>7</v>
      </c>
      <c r="F295" s="160"/>
      <c r="G295" s="160"/>
      <c r="H295" s="160"/>
      <c r="I295" s="160"/>
      <c r="J295" s="160"/>
      <c r="K295" s="160"/>
      <c r="L295" s="160"/>
      <c r="M295" s="160"/>
      <c r="N295" s="159"/>
      <c r="O295" s="159"/>
      <c r="P295" s="159"/>
      <c r="Q295" s="159"/>
      <c r="R295" s="160"/>
      <c r="S295" s="160"/>
      <c r="T295" s="160"/>
      <c r="U295" s="160"/>
      <c r="V295" s="160"/>
      <c r="W295" s="160"/>
      <c r="X295" s="160"/>
      <c r="Y295" s="160"/>
      <c r="Z295" s="149"/>
      <c r="AA295" s="149"/>
      <c r="AB295" s="149"/>
      <c r="AC295" s="149"/>
      <c r="AD295" s="149"/>
      <c r="AE295" s="149"/>
      <c r="AF295" s="149"/>
      <c r="AG295" s="149" t="s">
        <v>145</v>
      </c>
      <c r="AH295" s="149">
        <v>0</v>
      </c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3" x14ac:dyDescent="0.2">
      <c r="A296" s="156"/>
      <c r="B296" s="157"/>
      <c r="C296" s="188" t="s">
        <v>220</v>
      </c>
      <c r="D296" s="162"/>
      <c r="E296" s="163"/>
      <c r="F296" s="160"/>
      <c r="G296" s="160"/>
      <c r="H296" s="160"/>
      <c r="I296" s="160"/>
      <c r="J296" s="160"/>
      <c r="K296" s="160"/>
      <c r="L296" s="160"/>
      <c r="M296" s="160"/>
      <c r="N296" s="159"/>
      <c r="O296" s="159"/>
      <c r="P296" s="159"/>
      <c r="Q296" s="159"/>
      <c r="R296" s="160"/>
      <c r="S296" s="160"/>
      <c r="T296" s="160"/>
      <c r="U296" s="160"/>
      <c r="V296" s="160"/>
      <c r="W296" s="160"/>
      <c r="X296" s="160"/>
      <c r="Y296" s="160"/>
      <c r="Z296" s="149"/>
      <c r="AA296" s="149"/>
      <c r="AB296" s="149"/>
      <c r="AC296" s="149"/>
      <c r="AD296" s="149"/>
      <c r="AE296" s="149"/>
      <c r="AF296" s="149"/>
      <c r="AG296" s="149" t="s">
        <v>145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3" x14ac:dyDescent="0.2">
      <c r="A297" s="156"/>
      <c r="B297" s="157"/>
      <c r="C297" s="188" t="s">
        <v>440</v>
      </c>
      <c r="D297" s="162"/>
      <c r="E297" s="163">
        <v>13.4</v>
      </c>
      <c r="F297" s="160"/>
      <c r="G297" s="160"/>
      <c r="H297" s="160"/>
      <c r="I297" s="160"/>
      <c r="J297" s="160"/>
      <c r="K297" s="160"/>
      <c r="L297" s="160"/>
      <c r="M297" s="160"/>
      <c r="N297" s="159"/>
      <c r="O297" s="159"/>
      <c r="P297" s="159"/>
      <c r="Q297" s="159"/>
      <c r="R297" s="160"/>
      <c r="S297" s="160"/>
      <c r="T297" s="160"/>
      <c r="U297" s="160"/>
      <c r="V297" s="160"/>
      <c r="W297" s="160"/>
      <c r="X297" s="160"/>
      <c r="Y297" s="160"/>
      <c r="Z297" s="149"/>
      <c r="AA297" s="149"/>
      <c r="AB297" s="149"/>
      <c r="AC297" s="149"/>
      <c r="AD297" s="149"/>
      <c r="AE297" s="149"/>
      <c r="AF297" s="149"/>
      <c r="AG297" s="149" t="s">
        <v>145</v>
      </c>
      <c r="AH297" s="149">
        <v>0</v>
      </c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ht="22.5" outlineLevel="1" x14ac:dyDescent="0.2">
      <c r="A298" s="173">
        <v>86</v>
      </c>
      <c r="B298" s="174" t="s">
        <v>441</v>
      </c>
      <c r="C298" s="187" t="s">
        <v>442</v>
      </c>
      <c r="D298" s="175" t="s">
        <v>150</v>
      </c>
      <c r="E298" s="176">
        <v>346.26240000000001</v>
      </c>
      <c r="F298" s="177"/>
      <c r="G298" s="178">
        <f>ROUND(E298*F298,2)</f>
        <v>0</v>
      </c>
      <c r="H298" s="161"/>
      <c r="I298" s="160">
        <f>ROUND(E298*H298,2)</f>
        <v>0</v>
      </c>
      <c r="J298" s="161"/>
      <c r="K298" s="160">
        <f>ROUND(E298*J298,2)</f>
        <v>0</v>
      </c>
      <c r="L298" s="160">
        <v>21</v>
      </c>
      <c r="M298" s="160">
        <f>G298*(1+L298/100)</f>
        <v>0</v>
      </c>
      <c r="N298" s="159">
        <v>1.9199999999999998E-2</v>
      </c>
      <c r="O298" s="159">
        <f>ROUND(E298*N298,2)</f>
        <v>6.65</v>
      </c>
      <c r="P298" s="159">
        <v>0</v>
      </c>
      <c r="Q298" s="159">
        <f>ROUND(E298*P298,2)</f>
        <v>0</v>
      </c>
      <c r="R298" s="160" t="s">
        <v>409</v>
      </c>
      <c r="S298" s="160" t="s">
        <v>140</v>
      </c>
      <c r="T298" s="160" t="s">
        <v>140</v>
      </c>
      <c r="U298" s="160">
        <v>0</v>
      </c>
      <c r="V298" s="160">
        <f>ROUND(E298*U298,2)</f>
        <v>0</v>
      </c>
      <c r="W298" s="160"/>
      <c r="X298" s="160" t="s">
        <v>410</v>
      </c>
      <c r="Y298" s="160" t="s">
        <v>142</v>
      </c>
      <c r="Z298" s="149"/>
      <c r="AA298" s="149"/>
      <c r="AB298" s="149"/>
      <c r="AC298" s="149"/>
      <c r="AD298" s="149"/>
      <c r="AE298" s="149"/>
      <c r="AF298" s="149"/>
      <c r="AG298" s="149" t="s">
        <v>411</v>
      </c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2" x14ac:dyDescent="0.2">
      <c r="A299" s="156"/>
      <c r="B299" s="157"/>
      <c r="C299" s="188" t="s">
        <v>443</v>
      </c>
      <c r="D299" s="162"/>
      <c r="E299" s="163">
        <v>329.16399999999999</v>
      </c>
      <c r="F299" s="160"/>
      <c r="G299" s="160"/>
      <c r="H299" s="160"/>
      <c r="I299" s="160"/>
      <c r="J299" s="160"/>
      <c r="K299" s="160"/>
      <c r="L299" s="160"/>
      <c r="M299" s="160"/>
      <c r="N299" s="159"/>
      <c r="O299" s="159"/>
      <c r="P299" s="159"/>
      <c r="Q299" s="159"/>
      <c r="R299" s="160"/>
      <c r="S299" s="160"/>
      <c r="T299" s="160"/>
      <c r="U299" s="160"/>
      <c r="V299" s="160"/>
      <c r="W299" s="160"/>
      <c r="X299" s="160"/>
      <c r="Y299" s="160"/>
      <c r="Z299" s="149"/>
      <c r="AA299" s="149"/>
      <c r="AB299" s="149"/>
      <c r="AC299" s="149"/>
      <c r="AD299" s="149"/>
      <c r="AE299" s="149"/>
      <c r="AF299" s="149"/>
      <c r="AG299" s="149" t="s">
        <v>145</v>
      </c>
      <c r="AH299" s="149">
        <v>5</v>
      </c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3" x14ac:dyDescent="0.2">
      <c r="A300" s="156"/>
      <c r="B300" s="157"/>
      <c r="C300" s="188" t="s">
        <v>444</v>
      </c>
      <c r="D300" s="162"/>
      <c r="E300" s="163">
        <v>17.098400000000002</v>
      </c>
      <c r="F300" s="160"/>
      <c r="G300" s="160"/>
      <c r="H300" s="160"/>
      <c r="I300" s="160"/>
      <c r="J300" s="160"/>
      <c r="K300" s="160"/>
      <c r="L300" s="160"/>
      <c r="M300" s="160"/>
      <c r="N300" s="159"/>
      <c r="O300" s="159"/>
      <c r="P300" s="159"/>
      <c r="Q300" s="159"/>
      <c r="R300" s="160"/>
      <c r="S300" s="160"/>
      <c r="T300" s="160"/>
      <c r="U300" s="160"/>
      <c r="V300" s="160"/>
      <c r="W300" s="160"/>
      <c r="X300" s="160"/>
      <c r="Y300" s="160"/>
      <c r="Z300" s="149"/>
      <c r="AA300" s="149"/>
      <c r="AB300" s="149"/>
      <c r="AC300" s="149"/>
      <c r="AD300" s="149"/>
      <c r="AE300" s="149"/>
      <c r="AF300" s="149"/>
      <c r="AG300" s="149" t="s">
        <v>145</v>
      </c>
      <c r="AH300" s="149">
        <v>0</v>
      </c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">
      <c r="A301" s="156">
        <v>87</v>
      </c>
      <c r="B301" s="157" t="s">
        <v>445</v>
      </c>
      <c r="C301" s="190" t="s">
        <v>446</v>
      </c>
      <c r="D301" s="158" t="s">
        <v>0</v>
      </c>
      <c r="E301" s="185"/>
      <c r="F301" s="161"/>
      <c r="G301" s="160">
        <f>ROUND(E301*F301,2)</f>
        <v>0</v>
      </c>
      <c r="H301" s="161"/>
      <c r="I301" s="160">
        <f>ROUND(E301*H301,2)</f>
        <v>0</v>
      </c>
      <c r="J301" s="161"/>
      <c r="K301" s="160">
        <f>ROUND(E301*J301,2)</f>
        <v>0</v>
      </c>
      <c r="L301" s="160">
        <v>21</v>
      </c>
      <c r="M301" s="160">
        <f>G301*(1+L301/100)</f>
        <v>0</v>
      </c>
      <c r="N301" s="159">
        <v>0</v>
      </c>
      <c r="O301" s="159">
        <f>ROUND(E301*N301,2)</f>
        <v>0</v>
      </c>
      <c r="P301" s="159">
        <v>0</v>
      </c>
      <c r="Q301" s="159">
        <f>ROUND(E301*P301,2)</f>
        <v>0</v>
      </c>
      <c r="R301" s="160"/>
      <c r="S301" s="160" t="s">
        <v>140</v>
      </c>
      <c r="T301" s="160" t="s">
        <v>140</v>
      </c>
      <c r="U301" s="160">
        <v>0</v>
      </c>
      <c r="V301" s="160">
        <f>ROUND(E301*U301,2)</f>
        <v>0</v>
      </c>
      <c r="W301" s="160"/>
      <c r="X301" s="160" t="s">
        <v>267</v>
      </c>
      <c r="Y301" s="160" t="s">
        <v>142</v>
      </c>
      <c r="Z301" s="149"/>
      <c r="AA301" s="149"/>
      <c r="AB301" s="149"/>
      <c r="AC301" s="149"/>
      <c r="AD301" s="149"/>
      <c r="AE301" s="149"/>
      <c r="AF301" s="149"/>
      <c r="AG301" s="149" t="s">
        <v>268</v>
      </c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x14ac:dyDescent="0.2">
      <c r="A302" s="166" t="s">
        <v>135</v>
      </c>
      <c r="B302" s="167" t="s">
        <v>94</v>
      </c>
      <c r="C302" s="186" t="s">
        <v>95</v>
      </c>
      <c r="D302" s="168"/>
      <c r="E302" s="169"/>
      <c r="F302" s="170"/>
      <c r="G302" s="171">
        <f>SUMIF(AG303:AG324,"&lt;&gt;NOR",G303:G324)</f>
        <v>0</v>
      </c>
      <c r="H302" s="165"/>
      <c r="I302" s="165">
        <f>SUM(I303:I324)</f>
        <v>0</v>
      </c>
      <c r="J302" s="165"/>
      <c r="K302" s="165">
        <f>SUM(K303:K324)</f>
        <v>0</v>
      </c>
      <c r="L302" s="165"/>
      <c r="M302" s="165">
        <f>SUM(M303:M324)</f>
        <v>0</v>
      </c>
      <c r="N302" s="164"/>
      <c r="O302" s="164">
        <f>SUM(O303:O324)</f>
        <v>7.59</v>
      </c>
      <c r="P302" s="164"/>
      <c r="Q302" s="164">
        <f>SUM(Q303:Q324)</f>
        <v>0</v>
      </c>
      <c r="R302" s="165"/>
      <c r="S302" s="165"/>
      <c r="T302" s="165"/>
      <c r="U302" s="165"/>
      <c r="V302" s="165">
        <f>SUM(V303:V324)</f>
        <v>322.77</v>
      </c>
      <c r="W302" s="165"/>
      <c r="X302" s="165"/>
      <c r="Y302" s="165"/>
      <c r="AG302" t="s">
        <v>136</v>
      </c>
    </row>
    <row r="303" spans="1:60" ht="22.5" outlineLevel="1" x14ac:dyDescent="0.2">
      <c r="A303" s="173">
        <v>88</v>
      </c>
      <c r="B303" s="174" t="s">
        <v>447</v>
      </c>
      <c r="C303" s="187" t="s">
        <v>448</v>
      </c>
      <c r="D303" s="175" t="s">
        <v>139</v>
      </c>
      <c r="E303" s="176">
        <v>30</v>
      </c>
      <c r="F303" s="177"/>
      <c r="G303" s="178">
        <f>ROUND(E303*F303,2)</f>
        <v>0</v>
      </c>
      <c r="H303" s="161"/>
      <c r="I303" s="160">
        <f>ROUND(E303*H303,2)</f>
        <v>0</v>
      </c>
      <c r="J303" s="161"/>
      <c r="K303" s="160">
        <f>ROUND(E303*J303,2)</f>
        <v>0</v>
      </c>
      <c r="L303" s="160">
        <v>21</v>
      </c>
      <c r="M303" s="160">
        <f>G303*(1+L303/100)</f>
        <v>0</v>
      </c>
      <c r="N303" s="159">
        <v>0</v>
      </c>
      <c r="O303" s="159">
        <f>ROUND(E303*N303,2)</f>
        <v>0</v>
      </c>
      <c r="P303" s="159">
        <v>0</v>
      </c>
      <c r="Q303" s="159">
        <f>ROUND(E303*P303,2)</f>
        <v>0</v>
      </c>
      <c r="R303" s="160"/>
      <c r="S303" s="160" t="s">
        <v>140</v>
      </c>
      <c r="T303" s="160" t="s">
        <v>140</v>
      </c>
      <c r="U303" s="160">
        <v>0.1</v>
      </c>
      <c r="V303" s="160">
        <f>ROUND(E303*U303,2)</f>
        <v>3</v>
      </c>
      <c r="W303" s="160"/>
      <c r="X303" s="160" t="s">
        <v>141</v>
      </c>
      <c r="Y303" s="160" t="s">
        <v>142</v>
      </c>
      <c r="Z303" s="149"/>
      <c r="AA303" s="149"/>
      <c r="AB303" s="149"/>
      <c r="AC303" s="149"/>
      <c r="AD303" s="149"/>
      <c r="AE303" s="149"/>
      <c r="AF303" s="149"/>
      <c r="AG303" s="149" t="s">
        <v>143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2" x14ac:dyDescent="0.2">
      <c r="A304" s="156"/>
      <c r="B304" s="157"/>
      <c r="C304" s="188" t="s">
        <v>449</v>
      </c>
      <c r="D304" s="162"/>
      <c r="E304" s="163">
        <v>30</v>
      </c>
      <c r="F304" s="160"/>
      <c r="G304" s="160"/>
      <c r="H304" s="160"/>
      <c r="I304" s="160"/>
      <c r="J304" s="160"/>
      <c r="K304" s="160"/>
      <c r="L304" s="160"/>
      <c r="M304" s="160"/>
      <c r="N304" s="159"/>
      <c r="O304" s="159"/>
      <c r="P304" s="159"/>
      <c r="Q304" s="159"/>
      <c r="R304" s="160"/>
      <c r="S304" s="160"/>
      <c r="T304" s="160"/>
      <c r="U304" s="160"/>
      <c r="V304" s="160"/>
      <c r="W304" s="160"/>
      <c r="X304" s="160"/>
      <c r="Y304" s="160"/>
      <c r="Z304" s="149"/>
      <c r="AA304" s="149"/>
      <c r="AB304" s="149"/>
      <c r="AC304" s="149"/>
      <c r="AD304" s="149"/>
      <c r="AE304" s="149"/>
      <c r="AF304" s="149"/>
      <c r="AG304" s="149" t="s">
        <v>145</v>
      </c>
      <c r="AH304" s="149">
        <v>0</v>
      </c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ht="22.5" outlineLevel="1" x14ac:dyDescent="0.2">
      <c r="A305" s="173">
        <v>89</v>
      </c>
      <c r="B305" s="174" t="s">
        <v>450</v>
      </c>
      <c r="C305" s="187" t="s">
        <v>451</v>
      </c>
      <c r="D305" s="175" t="s">
        <v>139</v>
      </c>
      <c r="E305" s="176">
        <v>15</v>
      </c>
      <c r="F305" s="177"/>
      <c r="G305" s="178">
        <f>ROUND(E305*F305,2)</f>
        <v>0</v>
      </c>
      <c r="H305" s="161"/>
      <c r="I305" s="160">
        <f>ROUND(E305*H305,2)</f>
        <v>0</v>
      </c>
      <c r="J305" s="161"/>
      <c r="K305" s="160">
        <f>ROUND(E305*J305,2)</f>
        <v>0</v>
      </c>
      <c r="L305" s="160">
        <v>21</v>
      </c>
      <c r="M305" s="160">
        <f>G305*(1+L305/100)</f>
        <v>0</v>
      </c>
      <c r="N305" s="159">
        <v>0</v>
      </c>
      <c r="O305" s="159">
        <f>ROUND(E305*N305,2)</f>
        <v>0</v>
      </c>
      <c r="P305" s="159">
        <v>0</v>
      </c>
      <c r="Q305" s="159">
        <f>ROUND(E305*P305,2)</f>
        <v>0</v>
      </c>
      <c r="R305" s="160"/>
      <c r="S305" s="160" t="s">
        <v>140</v>
      </c>
      <c r="T305" s="160" t="s">
        <v>140</v>
      </c>
      <c r="U305" s="160">
        <v>0.11</v>
      </c>
      <c r="V305" s="160">
        <f>ROUND(E305*U305,2)</f>
        <v>1.65</v>
      </c>
      <c r="W305" s="160"/>
      <c r="X305" s="160" t="s">
        <v>141</v>
      </c>
      <c r="Y305" s="160" t="s">
        <v>142</v>
      </c>
      <c r="Z305" s="149"/>
      <c r="AA305" s="149"/>
      <c r="AB305" s="149"/>
      <c r="AC305" s="149"/>
      <c r="AD305" s="149"/>
      <c r="AE305" s="149"/>
      <c r="AF305" s="149"/>
      <c r="AG305" s="149" t="s">
        <v>143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2" x14ac:dyDescent="0.2">
      <c r="A306" s="156"/>
      <c r="B306" s="157"/>
      <c r="C306" s="188" t="s">
        <v>177</v>
      </c>
      <c r="D306" s="162"/>
      <c r="E306" s="163">
        <v>15</v>
      </c>
      <c r="F306" s="160"/>
      <c r="G306" s="160"/>
      <c r="H306" s="160"/>
      <c r="I306" s="160"/>
      <c r="J306" s="160"/>
      <c r="K306" s="160"/>
      <c r="L306" s="160"/>
      <c r="M306" s="160"/>
      <c r="N306" s="159"/>
      <c r="O306" s="159"/>
      <c r="P306" s="159"/>
      <c r="Q306" s="159"/>
      <c r="R306" s="160"/>
      <c r="S306" s="160"/>
      <c r="T306" s="160"/>
      <c r="U306" s="160"/>
      <c r="V306" s="160"/>
      <c r="W306" s="160"/>
      <c r="X306" s="160"/>
      <c r="Y306" s="160"/>
      <c r="Z306" s="149"/>
      <c r="AA306" s="149"/>
      <c r="AB306" s="149"/>
      <c r="AC306" s="149"/>
      <c r="AD306" s="149"/>
      <c r="AE306" s="149"/>
      <c r="AF306" s="149"/>
      <c r="AG306" s="149" t="s">
        <v>145</v>
      </c>
      <c r="AH306" s="149">
        <v>0</v>
      </c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ht="33.75" outlineLevel="1" x14ac:dyDescent="0.2">
      <c r="A307" s="173">
        <v>90</v>
      </c>
      <c r="B307" s="174" t="s">
        <v>452</v>
      </c>
      <c r="C307" s="187" t="s">
        <v>453</v>
      </c>
      <c r="D307" s="175" t="s">
        <v>150</v>
      </c>
      <c r="E307" s="176">
        <v>288.14999999999998</v>
      </c>
      <c r="F307" s="177"/>
      <c r="G307" s="178">
        <f>ROUND(E307*F307,2)</f>
        <v>0</v>
      </c>
      <c r="H307" s="161"/>
      <c r="I307" s="160">
        <f>ROUND(E307*H307,2)</f>
        <v>0</v>
      </c>
      <c r="J307" s="161"/>
      <c r="K307" s="160">
        <f>ROUND(E307*J307,2)</f>
        <v>0</v>
      </c>
      <c r="L307" s="160">
        <v>21</v>
      </c>
      <c r="M307" s="160">
        <f>G307*(1+L307/100)</f>
        <v>0</v>
      </c>
      <c r="N307" s="159">
        <v>4.96E-3</v>
      </c>
      <c r="O307" s="159">
        <f>ROUND(E307*N307,2)</f>
        <v>1.43</v>
      </c>
      <c r="P307" s="159">
        <v>0</v>
      </c>
      <c r="Q307" s="159">
        <f>ROUND(E307*P307,2)</f>
        <v>0</v>
      </c>
      <c r="R307" s="160"/>
      <c r="S307" s="160" t="s">
        <v>140</v>
      </c>
      <c r="T307" s="160" t="s">
        <v>140</v>
      </c>
      <c r="U307" s="160">
        <v>1.1040000000000001</v>
      </c>
      <c r="V307" s="160">
        <f>ROUND(E307*U307,2)</f>
        <v>318.12</v>
      </c>
      <c r="W307" s="160"/>
      <c r="X307" s="160" t="s">
        <v>141</v>
      </c>
      <c r="Y307" s="160" t="s">
        <v>142</v>
      </c>
      <c r="Z307" s="149"/>
      <c r="AA307" s="149"/>
      <c r="AB307" s="149"/>
      <c r="AC307" s="149"/>
      <c r="AD307" s="149"/>
      <c r="AE307" s="149"/>
      <c r="AF307" s="149"/>
      <c r="AG307" s="149" t="s">
        <v>143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2" x14ac:dyDescent="0.2">
      <c r="A308" s="156"/>
      <c r="B308" s="157"/>
      <c r="C308" s="188" t="s">
        <v>255</v>
      </c>
      <c r="D308" s="162"/>
      <c r="E308" s="163">
        <v>12.3</v>
      </c>
      <c r="F308" s="160"/>
      <c r="G308" s="160"/>
      <c r="H308" s="160"/>
      <c r="I308" s="160"/>
      <c r="J308" s="160"/>
      <c r="K308" s="160"/>
      <c r="L308" s="160"/>
      <c r="M308" s="160"/>
      <c r="N308" s="159"/>
      <c r="O308" s="159"/>
      <c r="P308" s="159"/>
      <c r="Q308" s="159"/>
      <c r="R308" s="160"/>
      <c r="S308" s="160"/>
      <c r="T308" s="160"/>
      <c r="U308" s="160"/>
      <c r="V308" s="160"/>
      <c r="W308" s="160"/>
      <c r="X308" s="160"/>
      <c r="Y308" s="160"/>
      <c r="Z308" s="149"/>
      <c r="AA308" s="149"/>
      <c r="AB308" s="149"/>
      <c r="AC308" s="149"/>
      <c r="AD308" s="149"/>
      <c r="AE308" s="149"/>
      <c r="AF308" s="149"/>
      <c r="AG308" s="149" t="s">
        <v>145</v>
      </c>
      <c r="AH308" s="149">
        <v>0</v>
      </c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3" x14ac:dyDescent="0.2">
      <c r="A309" s="156"/>
      <c r="B309" s="157"/>
      <c r="C309" s="188" t="s">
        <v>256</v>
      </c>
      <c r="D309" s="162"/>
      <c r="E309" s="163">
        <v>21.9</v>
      </c>
      <c r="F309" s="160"/>
      <c r="G309" s="160"/>
      <c r="H309" s="160"/>
      <c r="I309" s="160"/>
      <c r="J309" s="160"/>
      <c r="K309" s="160"/>
      <c r="L309" s="160"/>
      <c r="M309" s="160"/>
      <c r="N309" s="159"/>
      <c r="O309" s="159"/>
      <c r="P309" s="159"/>
      <c r="Q309" s="159"/>
      <c r="R309" s="160"/>
      <c r="S309" s="160"/>
      <c r="T309" s="160"/>
      <c r="U309" s="160"/>
      <c r="V309" s="160"/>
      <c r="W309" s="160"/>
      <c r="X309" s="160"/>
      <c r="Y309" s="160"/>
      <c r="Z309" s="149"/>
      <c r="AA309" s="149"/>
      <c r="AB309" s="149"/>
      <c r="AC309" s="149"/>
      <c r="AD309" s="149"/>
      <c r="AE309" s="149"/>
      <c r="AF309" s="149"/>
      <c r="AG309" s="149" t="s">
        <v>145</v>
      </c>
      <c r="AH309" s="149">
        <v>0</v>
      </c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3" x14ac:dyDescent="0.2">
      <c r="A310" s="156"/>
      <c r="B310" s="157"/>
      <c r="C310" s="188" t="s">
        <v>257</v>
      </c>
      <c r="D310" s="162"/>
      <c r="E310" s="163">
        <v>12.9</v>
      </c>
      <c r="F310" s="160"/>
      <c r="G310" s="160"/>
      <c r="H310" s="160"/>
      <c r="I310" s="160"/>
      <c r="J310" s="160"/>
      <c r="K310" s="160"/>
      <c r="L310" s="160"/>
      <c r="M310" s="160"/>
      <c r="N310" s="159"/>
      <c r="O310" s="159"/>
      <c r="P310" s="159"/>
      <c r="Q310" s="159"/>
      <c r="R310" s="160"/>
      <c r="S310" s="160"/>
      <c r="T310" s="160"/>
      <c r="U310" s="160"/>
      <c r="V310" s="160"/>
      <c r="W310" s="160"/>
      <c r="X310" s="160"/>
      <c r="Y310" s="160"/>
      <c r="Z310" s="149"/>
      <c r="AA310" s="149"/>
      <c r="AB310" s="149"/>
      <c r="AC310" s="149"/>
      <c r="AD310" s="149"/>
      <c r="AE310" s="149"/>
      <c r="AF310" s="149"/>
      <c r="AG310" s="149" t="s">
        <v>145</v>
      </c>
      <c r="AH310" s="149">
        <v>0</v>
      </c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3" x14ac:dyDescent="0.2">
      <c r="A311" s="156"/>
      <c r="B311" s="157"/>
      <c r="C311" s="188" t="s">
        <v>258</v>
      </c>
      <c r="D311" s="162"/>
      <c r="E311" s="163">
        <v>23.25</v>
      </c>
      <c r="F311" s="160"/>
      <c r="G311" s="160"/>
      <c r="H311" s="160"/>
      <c r="I311" s="160"/>
      <c r="J311" s="160"/>
      <c r="K311" s="160"/>
      <c r="L311" s="160"/>
      <c r="M311" s="160"/>
      <c r="N311" s="159"/>
      <c r="O311" s="159"/>
      <c r="P311" s="159"/>
      <c r="Q311" s="159"/>
      <c r="R311" s="160"/>
      <c r="S311" s="160"/>
      <c r="T311" s="160"/>
      <c r="U311" s="160"/>
      <c r="V311" s="160"/>
      <c r="W311" s="160"/>
      <c r="X311" s="160"/>
      <c r="Y311" s="160"/>
      <c r="Z311" s="149"/>
      <c r="AA311" s="149"/>
      <c r="AB311" s="149"/>
      <c r="AC311" s="149"/>
      <c r="AD311" s="149"/>
      <c r="AE311" s="149"/>
      <c r="AF311" s="149"/>
      <c r="AG311" s="149" t="s">
        <v>145</v>
      </c>
      <c r="AH311" s="149">
        <v>0</v>
      </c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3" x14ac:dyDescent="0.2">
      <c r="A312" s="156"/>
      <c r="B312" s="157"/>
      <c r="C312" s="188" t="s">
        <v>259</v>
      </c>
      <c r="D312" s="162"/>
      <c r="E312" s="163">
        <v>22.8</v>
      </c>
      <c r="F312" s="160"/>
      <c r="G312" s="160"/>
      <c r="H312" s="160"/>
      <c r="I312" s="160"/>
      <c r="J312" s="160"/>
      <c r="K312" s="160"/>
      <c r="L312" s="160"/>
      <c r="M312" s="160"/>
      <c r="N312" s="159"/>
      <c r="O312" s="159"/>
      <c r="P312" s="159"/>
      <c r="Q312" s="159"/>
      <c r="R312" s="160"/>
      <c r="S312" s="160"/>
      <c r="T312" s="160"/>
      <c r="U312" s="160"/>
      <c r="V312" s="160"/>
      <c r="W312" s="160"/>
      <c r="X312" s="160"/>
      <c r="Y312" s="160"/>
      <c r="Z312" s="149"/>
      <c r="AA312" s="149"/>
      <c r="AB312" s="149"/>
      <c r="AC312" s="149"/>
      <c r="AD312" s="149"/>
      <c r="AE312" s="149"/>
      <c r="AF312" s="149"/>
      <c r="AG312" s="149" t="s">
        <v>145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3" x14ac:dyDescent="0.2">
      <c r="A313" s="156"/>
      <c r="B313" s="157"/>
      <c r="C313" s="188" t="s">
        <v>260</v>
      </c>
      <c r="D313" s="162"/>
      <c r="E313" s="163">
        <v>19.2</v>
      </c>
      <c r="F313" s="160"/>
      <c r="G313" s="160"/>
      <c r="H313" s="160"/>
      <c r="I313" s="160"/>
      <c r="J313" s="160"/>
      <c r="K313" s="160"/>
      <c r="L313" s="160"/>
      <c r="M313" s="160"/>
      <c r="N313" s="159"/>
      <c r="O313" s="159"/>
      <c r="P313" s="159"/>
      <c r="Q313" s="159"/>
      <c r="R313" s="160"/>
      <c r="S313" s="160"/>
      <c r="T313" s="160"/>
      <c r="U313" s="160"/>
      <c r="V313" s="160"/>
      <c r="W313" s="160"/>
      <c r="X313" s="160"/>
      <c r="Y313" s="160"/>
      <c r="Z313" s="149"/>
      <c r="AA313" s="149"/>
      <c r="AB313" s="149"/>
      <c r="AC313" s="149"/>
      <c r="AD313" s="149"/>
      <c r="AE313" s="149"/>
      <c r="AF313" s="149"/>
      <c r="AG313" s="149" t="s">
        <v>145</v>
      </c>
      <c r="AH313" s="149">
        <v>0</v>
      </c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3" x14ac:dyDescent="0.2">
      <c r="A314" s="156"/>
      <c r="B314" s="157"/>
      <c r="C314" s="188" t="s">
        <v>261</v>
      </c>
      <c r="D314" s="162"/>
      <c r="E314" s="163">
        <v>28.8</v>
      </c>
      <c r="F314" s="160"/>
      <c r="G314" s="160"/>
      <c r="H314" s="160"/>
      <c r="I314" s="160"/>
      <c r="J314" s="160"/>
      <c r="K314" s="160"/>
      <c r="L314" s="160"/>
      <c r="M314" s="160"/>
      <c r="N314" s="159"/>
      <c r="O314" s="159"/>
      <c r="P314" s="159"/>
      <c r="Q314" s="159"/>
      <c r="R314" s="160"/>
      <c r="S314" s="160"/>
      <c r="T314" s="160"/>
      <c r="U314" s="160"/>
      <c r="V314" s="160"/>
      <c r="W314" s="160"/>
      <c r="X314" s="160"/>
      <c r="Y314" s="160"/>
      <c r="Z314" s="149"/>
      <c r="AA314" s="149"/>
      <c r="AB314" s="149"/>
      <c r="AC314" s="149"/>
      <c r="AD314" s="149"/>
      <c r="AE314" s="149"/>
      <c r="AF314" s="149"/>
      <c r="AG314" s="149" t="s">
        <v>145</v>
      </c>
      <c r="AH314" s="149">
        <v>0</v>
      </c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3" x14ac:dyDescent="0.2">
      <c r="A315" s="156"/>
      <c r="B315" s="157"/>
      <c r="C315" s="188" t="s">
        <v>262</v>
      </c>
      <c r="D315" s="162"/>
      <c r="E315" s="163">
        <v>21.9</v>
      </c>
      <c r="F315" s="160"/>
      <c r="G315" s="160"/>
      <c r="H315" s="160"/>
      <c r="I315" s="160"/>
      <c r="J315" s="160"/>
      <c r="K315" s="160"/>
      <c r="L315" s="160"/>
      <c r="M315" s="160"/>
      <c r="N315" s="159"/>
      <c r="O315" s="159"/>
      <c r="P315" s="159"/>
      <c r="Q315" s="159"/>
      <c r="R315" s="160"/>
      <c r="S315" s="160"/>
      <c r="T315" s="160"/>
      <c r="U315" s="160"/>
      <c r="V315" s="160"/>
      <c r="W315" s="160"/>
      <c r="X315" s="160"/>
      <c r="Y315" s="160"/>
      <c r="Z315" s="149"/>
      <c r="AA315" s="149"/>
      <c r="AB315" s="149"/>
      <c r="AC315" s="149"/>
      <c r="AD315" s="149"/>
      <c r="AE315" s="149"/>
      <c r="AF315" s="149"/>
      <c r="AG315" s="149" t="s">
        <v>145</v>
      </c>
      <c r="AH315" s="149">
        <v>0</v>
      </c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3" x14ac:dyDescent="0.2">
      <c r="A316" s="156"/>
      <c r="B316" s="157"/>
      <c r="C316" s="188" t="s">
        <v>454</v>
      </c>
      <c r="D316" s="162"/>
      <c r="E316" s="163">
        <v>18.149999999999999</v>
      </c>
      <c r="F316" s="160"/>
      <c r="G316" s="160"/>
      <c r="H316" s="160"/>
      <c r="I316" s="160"/>
      <c r="J316" s="160"/>
      <c r="K316" s="160"/>
      <c r="L316" s="160"/>
      <c r="M316" s="160"/>
      <c r="N316" s="159"/>
      <c r="O316" s="159"/>
      <c r="P316" s="159"/>
      <c r="Q316" s="159"/>
      <c r="R316" s="160"/>
      <c r="S316" s="160"/>
      <c r="T316" s="160"/>
      <c r="U316" s="160"/>
      <c r="V316" s="160"/>
      <c r="W316" s="160"/>
      <c r="X316" s="160"/>
      <c r="Y316" s="160"/>
      <c r="Z316" s="149"/>
      <c r="AA316" s="149"/>
      <c r="AB316" s="149"/>
      <c r="AC316" s="149"/>
      <c r="AD316" s="149"/>
      <c r="AE316" s="149"/>
      <c r="AF316" s="149"/>
      <c r="AG316" s="149" t="s">
        <v>145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3" x14ac:dyDescent="0.2">
      <c r="A317" s="156"/>
      <c r="B317" s="157"/>
      <c r="C317" s="188" t="s">
        <v>257</v>
      </c>
      <c r="D317" s="162"/>
      <c r="E317" s="163">
        <v>12.9</v>
      </c>
      <c r="F317" s="160"/>
      <c r="G317" s="160"/>
      <c r="H317" s="160"/>
      <c r="I317" s="160"/>
      <c r="J317" s="160"/>
      <c r="K317" s="160"/>
      <c r="L317" s="160"/>
      <c r="M317" s="160"/>
      <c r="N317" s="159"/>
      <c r="O317" s="159"/>
      <c r="P317" s="159"/>
      <c r="Q317" s="159"/>
      <c r="R317" s="160"/>
      <c r="S317" s="160"/>
      <c r="T317" s="160"/>
      <c r="U317" s="160"/>
      <c r="V317" s="160"/>
      <c r="W317" s="160"/>
      <c r="X317" s="160"/>
      <c r="Y317" s="160"/>
      <c r="Z317" s="149"/>
      <c r="AA317" s="149"/>
      <c r="AB317" s="149"/>
      <c r="AC317" s="149"/>
      <c r="AD317" s="149"/>
      <c r="AE317" s="149"/>
      <c r="AF317" s="149"/>
      <c r="AG317" s="149" t="s">
        <v>145</v>
      </c>
      <c r="AH317" s="149">
        <v>0</v>
      </c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3" x14ac:dyDescent="0.2">
      <c r="A318" s="156"/>
      <c r="B318" s="157"/>
      <c r="C318" s="188" t="s">
        <v>258</v>
      </c>
      <c r="D318" s="162"/>
      <c r="E318" s="163">
        <v>23.25</v>
      </c>
      <c r="F318" s="160"/>
      <c r="G318" s="160"/>
      <c r="H318" s="160"/>
      <c r="I318" s="160"/>
      <c r="J318" s="160"/>
      <c r="K318" s="160"/>
      <c r="L318" s="160"/>
      <c r="M318" s="160"/>
      <c r="N318" s="159"/>
      <c r="O318" s="159"/>
      <c r="P318" s="159"/>
      <c r="Q318" s="159"/>
      <c r="R318" s="160"/>
      <c r="S318" s="160"/>
      <c r="T318" s="160"/>
      <c r="U318" s="160"/>
      <c r="V318" s="160"/>
      <c r="W318" s="160"/>
      <c r="X318" s="160"/>
      <c r="Y318" s="160"/>
      <c r="Z318" s="149"/>
      <c r="AA318" s="149"/>
      <c r="AB318" s="149"/>
      <c r="AC318" s="149"/>
      <c r="AD318" s="149"/>
      <c r="AE318" s="149"/>
      <c r="AF318" s="149"/>
      <c r="AG318" s="149" t="s">
        <v>145</v>
      </c>
      <c r="AH318" s="149">
        <v>0</v>
      </c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3" x14ac:dyDescent="0.2">
      <c r="A319" s="156"/>
      <c r="B319" s="157"/>
      <c r="C319" s="188" t="s">
        <v>259</v>
      </c>
      <c r="D319" s="162"/>
      <c r="E319" s="163">
        <v>22.8</v>
      </c>
      <c r="F319" s="160"/>
      <c r="G319" s="160"/>
      <c r="H319" s="160"/>
      <c r="I319" s="160"/>
      <c r="J319" s="160"/>
      <c r="K319" s="160"/>
      <c r="L319" s="160"/>
      <c r="M319" s="160"/>
      <c r="N319" s="159"/>
      <c r="O319" s="159"/>
      <c r="P319" s="159"/>
      <c r="Q319" s="159"/>
      <c r="R319" s="160"/>
      <c r="S319" s="160"/>
      <c r="T319" s="160"/>
      <c r="U319" s="160"/>
      <c r="V319" s="160"/>
      <c r="W319" s="160"/>
      <c r="X319" s="160"/>
      <c r="Y319" s="160"/>
      <c r="Z319" s="149"/>
      <c r="AA319" s="149"/>
      <c r="AB319" s="149"/>
      <c r="AC319" s="149"/>
      <c r="AD319" s="149"/>
      <c r="AE319" s="149"/>
      <c r="AF319" s="149"/>
      <c r="AG319" s="149" t="s">
        <v>145</v>
      </c>
      <c r="AH319" s="149">
        <v>0</v>
      </c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3" x14ac:dyDescent="0.2">
      <c r="A320" s="156"/>
      <c r="B320" s="157"/>
      <c r="C320" s="188" t="s">
        <v>260</v>
      </c>
      <c r="D320" s="162"/>
      <c r="E320" s="163">
        <v>19.2</v>
      </c>
      <c r="F320" s="160"/>
      <c r="G320" s="160"/>
      <c r="H320" s="160"/>
      <c r="I320" s="160"/>
      <c r="J320" s="160"/>
      <c r="K320" s="160"/>
      <c r="L320" s="160"/>
      <c r="M320" s="160"/>
      <c r="N320" s="159"/>
      <c r="O320" s="159"/>
      <c r="P320" s="159"/>
      <c r="Q320" s="159"/>
      <c r="R320" s="160"/>
      <c r="S320" s="160"/>
      <c r="T320" s="160"/>
      <c r="U320" s="160"/>
      <c r="V320" s="160"/>
      <c r="W320" s="160"/>
      <c r="X320" s="160"/>
      <c r="Y320" s="160"/>
      <c r="Z320" s="149"/>
      <c r="AA320" s="149"/>
      <c r="AB320" s="149"/>
      <c r="AC320" s="149"/>
      <c r="AD320" s="149"/>
      <c r="AE320" s="149"/>
      <c r="AF320" s="149"/>
      <c r="AG320" s="149" t="s">
        <v>145</v>
      </c>
      <c r="AH320" s="149">
        <v>0</v>
      </c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3" x14ac:dyDescent="0.2">
      <c r="A321" s="156"/>
      <c r="B321" s="157"/>
      <c r="C321" s="188" t="s">
        <v>261</v>
      </c>
      <c r="D321" s="162"/>
      <c r="E321" s="163">
        <v>28.8</v>
      </c>
      <c r="F321" s="160"/>
      <c r="G321" s="160"/>
      <c r="H321" s="160"/>
      <c r="I321" s="160"/>
      <c r="J321" s="160"/>
      <c r="K321" s="160"/>
      <c r="L321" s="160"/>
      <c r="M321" s="160"/>
      <c r="N321" s="159"/>
      <c r="O321" s="159"/>
      <c r="P321" s="159"/>
      <c r="Q321" s="159"/>
      <c r="R321" s="160"/>
      <c r="S321" s="160"/>
      <c r="T321" s="160"/>
      <c r="U321" s="160"/>
      <c r="V321" s="160"/>
      <c r="W321" s="160"/>
      <c r="X321" s="160"/>
      <c r="Y321" s="160"/>
      <c r="Z321" s="149"/>
      <c r="AA321" s="149"/>
      <c r="AB321" s="149"/>
      <c r="AC321" s="149"/>
      <c r="AD321" s="149"/>
      <c r="AE321" s="149"/>
      <c r="AF321" s="149"/>
      <c r="AG321" s="149" t="s">
        <v>145</v>
      </c>
      <c r="AH321" s="149">
        <v>0</v>
      </c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">
      <c r="A322" s="173">
        <v>91</v>
      </c>
      <c r="B322" s="174" t="s">
        <v>455</v>
      </c>
      <c r="C322" s="187" t="s">
        <v>456</v>
      </c>
      <c r="D322" s="175" t="s">
        <v>150</v>
      </c>
      <c r="E322" s="176">
        <v>316.96499999999997</v>
      </c>
      <c r="F322" s="177"/>
      <c r="G322" s="178">
        <f>ROUND(E322*F322,2)</f>
        <v>0</v>
      </c>
      <c r="H322" s="161"/>
      <c r="I322" s="160">
        <f>ROUND(E322*H322,2)</f>
        <v>0</v>
      </c>
      <c r="J322" s="161"/>
      <c r="K322" s="160">
        <f>ROUND(E322*J322,2)</f>
        <v>0</v>
      </c>
      <c r="L322" s="160">
        <v>21</v>
      </c>
      <c r="M322" s="160">
        <f>G322*(1+L322/100)</f>
        <v>0</v>
      </c>
      <c r="N322" s="159">
        <v>1.9429999999999999E-2</v>
      </c>
      <c r="O322" s="159">
        <f>ROUND(E322*N322,2)</f>
        <v>6.16</v>
      </c>
      <c r="P322" s="159">
        <v>0</v>
      </c>
      <c r="Q322" s="159">
        <f>ROUND(E322*P322,2)</f>
        <v>0</v>
      </c>
      <c r="R322" s="160" t="s">
        <v>409</v>
      </c>
      <c r="S322" s="160" t="s">
        <v>140</v>
      </c>
      <c r="T322" s="160" t="s">
        <v>140</v>
      </c>
      <c r="U322" s="160">
        <v>0</v>
      </c>
      <c r="V322" s="160">
        <f>ROUND(E322*U322,2)</f>
        <v>0</v>
      </c>
      <c r="W322" s="160"/>
      <c r="X322" s="160" t="s">
        <v>410</v>
      </c>
      <c r="Y322" s="160" t="s">
        <v>142</v>
      </c>
      <c r="Z322" s="149"/>
      <c r="AA322" s="149"/>
      <c r="AB322" s="149"/>
      <c r="AC322" s="149"/>
      <c r="AD322" s="149"/>
      <c r="AE322" s="149"/>
      <c r="AF322" s="149"/>
      <c r="AG322" s="149" t="s">
        <v>411</v>
      </c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2" x14ac:dyDescent="0.2">
      <c r="A323" s="156"/>
      <c r="B323" s="157"/>
      <c r="C323" s="188" t="s">
        <v>457</v>
      </c>
      <c r="D323" s="162"/>
      <c r="E323" s="163">
        <v>316.96499999999997</v>
      </c>
      <c r="F323" s="160"/>
      <c r="G323" s="160"/>
      <c r="H323" s="160"/>
      <c r="I323" s="160"/>
      <c r="J323" s="160"/>
      <c r="K323" s="160"/>
      <c r="L323" s="160"/>
      <c r="M323" s="160"/>
      <c r="N323" s="159"/>
      <c r="O323" s="159"/>
      <c r="P323" s="159"/>
      <c r="Q323" s="159"/>
      <c r="R323" s="160"/>
      <c r="S323" s="160"/>
      <c r="T323" s="160"/>
      <c r="U323" s="160"/>
      <c r="V323" s="160"/>
      <c r="W323" s="160"/>
      <c r="X323" s="160"/>
      <c r="Y323" s="160"/>
      <c r="Z323" s="149"/>
      <c r="AA323" s="149"/>
      <c r="AB323" s="149"/>
      <c r="AC323" s="149"/>
      <c r="AD323" s="149"/>
      <c r="AE323" s="149"/>
      <c r="AF323" s="149"/>
      <c r="AG323" s="149" t="s">
        <v>145</v>
      </c>
      <c r="AH323" s="149">
        <v>5</v>
      </c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56">
        <v>92</v>
      </c>
      <c r="B324" s="157" t="s">
        <v>458</v>
      </c>
      <c r="C324" s="190" t="s">
        <v>459</v>
      </c>
      <c r="D324" s="158" t="s">
        <v>0</v>
      </c>
      <c r="E324" s="185"/>
      <c r="F324" s="161"/>
      <c r="G324" s="160">
        <f>ROUND(E324*F324,2)</f>
        <v>0</v>
      </c>
      <c r="H324" s="161"/>
      <c r="I324" s="160">
        <f>ROUND(E324*H324,2)</f>
        <v>0</v>
      </c>
      <c r="J324" s="161"/>
      <c r="K324" s="160">
        <f>ROUND(E324*J324,2)</f>
        <v>0</v>
      </c>
      <c r="L324" s="160">
        <v>21</v>
      </c>
      <c r="M324" s="160">
        <f>G324*(1+L324/100)</f>
        <v>0</v>
      </c>
      <c r="N324" s="159">
        <v>0</v>
      </c>
      <c r="O324" s="159">
        <f>ROUND(E324*N324,2)</f>
        <v>0</v>
      </c>
      <c r="P324" s="159">
        <v>0</v>
      </c>
      <c r="Q324" s="159">
        <f>ROUND(E324*P324,2)</f>
        <v>0</v>
      </c>
      <c r="R324" s="160"/>
      <c r="S324" s="160" t="s">
        <v>140</v>
      </c>
      <c r="T324" s="160" t="s">
        <v>140</v>
      </c>
      <c r="U324" s="160">
        <v>0</v>
      </c>
      <c r="V324" s="160">
        <f>ROUND(E324*U324,2)</f>
        <v>0</v>
      </c>
      <c r="W324" s="160"/>
      <c r="X324" s="160" t="s">
        <v>267</v>
      </c>
      <c r="Y324" s="160" t="s">
        <v>142</v>
      </c>
      <c r="Z324" s="149"/>
      <c r="AA324" s="149"/>
      <c r="AB324" s="149"/>
      <c r="AC324" s="149"/>
      <c r="AD324" s="149"/>
      <c r="AE324" s="149"/>
      <c r="AF324" s="149"/>
      <c r="AG324" s="149" t="s">
        <v>268</v>
      </c>
      <c r="AH324" s="149"/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x14ac:dyDescent="0.2">
      <c r="A325" s="166" t="s">
        <v>135</v>
      </c>
      <c r="B325" s="167" t="s">
        <v>96</v>
      </c>
      <c r="C325" s="186" t="s">
        <v>97</v>
      </c>
      <c r="D325" s="168"/>
      <c r="E325" s="169"/>
      <c r="F325" s="170"/>
      <c r="G325" s="171">
        <f>SUMIF(AG326:AG334,"&lt;&gt;NOR",G326:G334)</f>
        <v>0</v>
      </c>
      <c r="H325" s="165"/>
      <c r="I325" s="165">
        <f>SUM(I326:I334)</f>
        <v>0</v>
      </c>
      <c r="J325" s="165"/>
      <c r="K325" s="165">
        <f>SUM(K326:K334)</f>
        <v>0</v>
      </c>
      <c r="L325" s="165"/>
      <c r="M325" s="165">
        <f>SUM(M326:M334)</f>
        <v>0</v>
      </c>
      <c r="N325" s="164"/>
      <c r="O325" s="164">
        <f>SUM(O326:O334)</f>
        <v>0.09</v>
      </c>
      <c r="P325" s="164"/>
      <c r="Q325" s="164">
        <f>SUM(Q326:Q334)</f>
        <v>0</v>
      </c>
      <c r="R325" s="165"/>
      <c r="S325" s="165"/>
      <c r="T325" s="165"/>
      <c r="U325" s="165"/>
      <c r="V325" s="165">
        <f>SUM(V326:V334)</f>
        <v>107.53</v>
      </c>
      <c r="W325" s="165"/>
      <c r="X325" s="165"/>
      <c r="Y325" s="165"/>
      <c r="AG325" t="s">
        <v>136</v>
      </c>
    </row>
    <row r="326" spans="1:60" outlineLevel="1" x14ac:dyDescent="0.2">
      <c r="A326" s="173">
        <v>93</v>
      </c>
      <c r="B326" s="174" t="s">
        <v>460</v>
      </c>
      <c r="C326" s="187" t="s">
        <v>461</v>
      </c>
      <c r="D326" s="175" t="s">
        <v>150</v>
      </c>
      <c r="E326" s="176">
        <v>124.58</v>
      </c>
      <c r="F326" s="177"/>
      <c r="G326" s="178">
        <f>ROUND(E326*F326,2)</f>
        <v>0</v>
      </c>
      <c r="H326" s="161"/>
      <c r="I326" s="160">
        <f>ROUND(E326*H326,2)</f>
        <v>0</v>
      </c>
      <c r="J326" s="161"/>
      <c r="K326" s="160">
        <f>ROUND(E326*J326,2)</f>
        <v>0</v>
      </c>
      <c r="L326" s="160">
        <v>21</v>
      </c>
      <c r="M326" s="160">
        <f>G326*(1+L326/100)</f>
        <v>0</v>
      </c>
      <c r="N326" s="159">
        <v>4.0000000000000002E-4</v>
      </c>
      <c r="O326" s="159">
        <f>ROUND(E326*N326,2)</f>
        <v>0.05</v>
      </c>
      <c r="P326" s="159">
        <v>0</v>
      </c>
      <c r="Q326" s="159">
        <f>ROUND(E326*P326,2)</f>
        <v>0</v>
      </c>
      <c r="R326" s="160"/>
      <c r="S326" s="160" t="s">
        <v>140</v>
      </c>
      <c r="T326" s="160" t="s">
        <v>140</v>
      </c>
      <c r="U326" s="160">
        <v>0.30599999999999999</v>
      </c>
      <c r="V326" s="160">
        <f>ROUND(E326*U326,2)</f>
        <v>38.119999999999997</v>
      </c>
      <c r="W326" s="160"/>
      <c r="X326" s="160" t="s">
        <v>141</v>
      </c>
      <c r="Y326" s="160" t="s">
        <v>142</v>
      </c>
      <c r="Z326" s="149"/>
      <c r="AA326" s="149"/>
      <c r="AB326" s="149"/>
      <c r="AC326" s="149"/>
      <c r="AD326" s="149"/>
      <c r="AE326" s="149"/>
      <c r="AF326" s="149"/>
      <c r="AG326" s="149" t="s">
        <v>143</v>
      </c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2" x14ac:dyDescent="0.2">
      <c r="A327" s="156"/>
      <c r="B327" s="157"/>
      <c r="C327" s="188" t="s">
        <v>462</v>
      </c>
      <c r="D327" s="162"/>
      <c r="E327" s="163">
        <v>4.6399999999999997</v>
      </c>
      <c r="F327" s="160"/>
      <c r="G327" s="160"/>
      <c r="H327" s="160"/>
      <c r="I327" s="160"/>
      <c r="J327" s="160"/>
      <c r="K327" s="160"/>
      <c r="L327" s="160"/>
      <c r="M327" s="160"/>
      <c r="N327" s="159"/>
      <c r="O327" s="159"/>
      <c r="P327" s="159"/>
      <c r="Q327" s="159"/>
      <c r="R327" s="160"/>
      <c r="S327" s="160"/>
      <c r="T327" s="160"/>
      <c r="U327" s="160"/>
      <c r="V327" s="160"/>
      <c r="W327" s="160"/>
      <c r="X327" s="160"/>
      <c r="Y327" s="160"/>
      <c r="Z327" s="149"/>
      <c r="AA327" s="149"/>
      <c r="AB327" s="149"/>
      <c r="AC327" s="149"/>
      <c r="AD327" s="149"/>
      <c r="AE327" s="149"/>
      <c r="AF327" s="149"/>
      <c r="AG327" s="149" t="s">
        <v>145</v>
      </c>
      <c r="AH327" s="149">
        <v>0</v>
      </c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3" x14ac:dyDescent="0.2">
      <c r="A328" s="156"/>
      <c r="B328" s="157"/>
      <c r="C328" s="188" t="s">
        <v>463</v>
      </c>
      <c r="D328" s="162"/>
      <c r="E328" s="163">
        <v>77.180000000000007</v>
      </c>
      <c r="F328" s="160"/>
      <c r="G328" s="160"/>
      <c r="H328" s="160"/>
      <c r="I328" s="160"/>
      <c r="J328" s="160"/>
      <c r="K328" s="160"/>
      <c r="L328" s="160"/>
      <c r="M328" s="160"/>
      <c r="N328" s="159"/>
      <c r="O328" s="159"/>
      <c r="P328" s="159"/>
      <c r="Q328" s="159"/>
      <c r="R328" s="160"/>
      <c r="S328" s="160"/>
      <c r="T328" s="160"/>
      <c r="U328" s="160"/>
      <c r="V328" s="160"/>
      <c r="W328" s="160"/>
      <c r="X328" s="160"/>
      <c r="Y328" s="160"/>
      <c r="Z328" s="149"/>
      <c r="AA328" s="149"/>
      <c r="AB328" s="149"/>
      <c r="AC328" s="149"/>
      <c r="AD328" s="149"/>
      <c r="AE328" s="149"/>
      <c r="AF328" s="149"/>
      <c r="AG328" s="149" t="s">
        <v>145</v>
      </c>
      <c r="AH328" s="149">
        <v>0</v>
      </c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3" x14ac:dyDescent="0.2">
      <c r="A329" s="156"/>
      <c r="B329" s="157"/>
      <c r="C329" s="188" t="s">
        <v>464</v>
      </c>
      <c r="D329" s="162"/>
      <c r="E329" s="163">
        <v>37.92</v>
      </c>
      <c r="F329" s="160"/>
      <c r="G329" s="160"/>
      <c r="H329" s="160"/>
      <c r="I329" s="160"/>
      <c r="J329" s="160"/>
      <c r="K329" s="160"/>
      <c r="L329" s="160"/>
      <c r="M329" s="160"/>
      <c r="N329" s="159"/>
      <c r="O329" s="159"/>
      <c r="P329" s="159"/>
      <c r="Q329" s="159"/>
      <c r="R329" s="160"/>
      <c r="S329" s="160"/>
      <c r="T329" s="160"/>
      <c r="U329" s="160"/>
      <c r="V329" s="160"/>
      <c r="W329" s="160"/>
      <c r="X329" s="160"/>
      <c r="Y329" s="160"/>
      <c r="Z329" s="149"/>
      <c r="AA329" s="149"/>
      <c r="AB329" s="149"/>
      <c r="AC329" s="149"/>
      <c r="AD329" s="149"/>
      <c r="AE329" s="149"/>
      <c r="AF329" s="149"/>
      <c r="AG329" s="149" t="s">
        <v>145</v>
      </c>
      <c r="AH329" s="149">
        <v>0</v>
      </c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3" x14ac:dyDescent="0.2">
      <c r="A330" s="156"/>
      <c r="B330" s="157"/>
      <c r="C330" s="188" t="s">
        <v>465</v>
      </c>
      <c r="D330" s="162"/>
      <c r="E330" s="163">
        <v>4.84</v>
      </c>
      <c r="F330" s="160"/>
      <c r="G330" s="160"/>
      <c r="H330" s="160"/>
      <c r="I330" s="160"/>
      <c r="J330" s="160"/>
      <c r="K330" s="160"/>
      <c r="L330" s="160"/>
      <c r="M330" s="160"/>
      <c r="N330" s="159"/>
      <c r="O330" s="159"/>
      <c r="P330" s="159"/>
      <c r="Q330" s="159"/>
      <c r="R330" s="160"/>
      <c r="S330" s="160"/>
      <c r="T330" s="160"/>
      <c r="U330" s="160"/>
      <c r="V330" s="160"/>
      <c r="W330" s="160"/>
      <c r="X330" s="160"/>
      <c r="Y330" s="160"/>
      <c r="Z330" s="149"/>
      <c r="AA330" s="149"/>
      <c r="AB330" s="149"/>
      <c r="AC330" s="149"/>
      <c r="AD330" s="149"/>
      <c r="AE330" s="149"/>
      <c r="AF330" s="149"/>
      <c r="AG330" s="149" t="s">
        <v>145</v>
      </c>
      <c r="AH330" s="149">
        <v>0</v>
      </c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">
      <c r="A331" s="173">
        <v>94</v>
      </c>
      <c r="B331" s="174" t="s">
        <v>466</v>
      </c>
      <c r="C331" s="187" t="s">
        <v>467</v>
      </c>
      <c r="D331" s="175" t="s">
        <v>150</v>
      </c>
      <c r="E331" s="176">
        <v>69.2</v>
      </c>
      <c r="F331" s="177"/>
      <c r="G331" s="178">
        <f>ROUND(E331*F331,2)</f>
        <v>0</v>
      </c>
      <c r="H331" s="161"/>
      <c r="I331" s="160">
        <f>ROUND(E331*H331,2)</f>
        <v>0</v>
      </c>
      <c r="J331" s="161"/>
      <c r="K331" s="160">
        <f>ROUND(E331*J331,2)</f>
        <v>0</v>
      </c>
      <c r="L331" s="160">
        <v>21</v>
      </c>
      <c r="M331" s="160">
        <f>G331*(1+L331/100)</f>
        <v>0</v>
      </c>
      <c r="N331" s="159">
        <v>6.2E-4</v>
      </c>
      <c r="O331" s="159">
        <f>ROUND(E331*N331,2)</f>
        <v>0.04</v>
      </c>
      <c r="P331" s="159">
        <v>0</v>
      </c>
      <c r="Q331" s="159">
        <f>ROUND(E331*P331,2)</f>
        <v>0</v>
      </c>
      <c r="R331" s="160"/>
      <c r="S331" s="160" t="s">
        <v>140</v>
      </c>
      <c r="T331" s="160" t="s">
        <v>140</v>
      </c>
      <c r="U331" s="160">
        <v>1.0029999999999999</v>
      </c>
      <c r="V331" s="160">
        <f>ROUND(E331*U331,2)</f>
        <v>69.41</v>
      </c>
      <c r="W331" s="160"/>
      <c r="X331" s="160" t="s">
        <v>141</v>
      </c>
      <c r="Y331" s="160" t="s">
        <v>142</v>
      </c>
      <c r="Z331" s="149"/>
      <c r="AA331" s="149"/>
      <c r="AB331" s="149"/>
      <c r="AC331" s="149"/>
      <c r="AD331" s="149"/>
      <c r="AE331" s="149"/>
      <c r="AF331" s="149"/>
      <c r="AG331" s="149" t="s">
        <v>143</v>
      </c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2" x14ac:dyDescent="0.2">
      <c r="A332" s="156"/>
      <c r="B332" s="157"/>
      <c r="C332" s="188" t="s">
        <v>468</v>
      </c>
      <c r="D332" s="162"/>
      <c r="E332" s="163">
        <v>2.8</v>
      </c>
      <c r="F332" s="160"/>
      <c r="G332" s="160"/>
      <c r="H332" s="160"/>
      <c r="I332" s="160"/>
      <c r="J332" s="160"/>
      <c r="K332" s="160"/>
      <c r="L332" s="160"/>
      <c r="M332" s="160"/>
      <c r="N332" s="159"/>
      <c r="O332" s="159"/>
      <c r="P332" s="159"/>
      <c r="Q332" s="159"/>
      <c r="R332" s="160"/>
      <c r="S332" s="160"/>
      <c r="T332" s="160"/>
      <c r="U332" s="160"/>
      <c r="V332" s="160"/>
      <c r="W332" s="160"/>
      <c r="X332" s="160"/>
      <c r="Y332" s="160"/>
      <c r="Z332" s="149"/>
      <c r="AA332" s="149"/>
      <c r="AB332" s="149"/>
      <c r="AC332" s="149"/>
      <c r="AD332" s="149"/>
      <c r="AE332" s="149"/>
      <c r="AF332" s="149"/>
      <c r="AG332" s="149" t="s">
        <v>145</v>
      </c>
      <c r="AH332" s="149">
        <v>0</v>
      </c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3" x14ac:dyDescent="0.2">
      <c r="A333" s="156"/>
      <c r="B333" s="157"/>
      <c r="C333" s="188" t="s">
        <v>469</v>
      </c>
      <c r="D333" s="162"/>
      <c r="E333" s="163">
        <v>40.799999999999997</v>
      </c>
      <c r="F333" s="160"/>
      <c r="G333" s="160"/>
      <c r="H333" s="160"/>
      <c r="I333" s="160"/>
      <c r="J333" s="160"/>
      <c r="K333" s="160"/>
      <c r="L333" s="160"/>
      <c r="M333" s="160"/>
      <c r="N333" s="159"/>
      <c r="O333" s="159"/>
      <c r="P333" s="159"/>
      <c r="Q333" s="159"/>
      <c r="R333" s="160"/>
      <c r="S333" s="160"/>
      <c r="T333" s="160"/>
      <c r="U333" s="160"/>
      <c r="V333" s="160"/>
      <c r="W333" s="160"/>
      <c r="X333" s="160"/>
      <c r="Y333" s="160"/>
      <c r="Z333" s="149"/>
      <c r="AA333" s="149"/>
      <c r="AB333" s="149"/>
      <c r="AC333" s="149"/>
      <c r="AD333" s="149"/>
      <c r="AE333" s="149"/>
      <c r="AF333" s="149"/>
      <c r="AG333" s="149" t="s">
        <v>145</v>
      </c>
      <c r="AH333" s="149">
        <v>0</v>
      </c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3" x14ac:dyDescent="0.2">
      <c r="A334" s="156"/>
      <c r="B334" s="157"/>
      <c r="C334" s="188" t="s">
        <v>470</v>
      </c>
      <c r="D334" s="162"/>
      <c r="E334" s="163">
        <v>25.6</v>
      </c>
      <c r="F334" s="160"/>
      <c r="G334" s="160"/>
      <c r="H334" s="160"/>
      <c r="I334" s="160"/>
      <c r="J334" s="160"/>
      <c r="K334" s="160"/>
      <c r="L334" s="160"/>
      <c r="M334" s="160"/>
      <c r="N334" s="159"/>
      <c r="O334" s="159"/>
      <c r="P334" s="159"/>
      <c r="Q334" s="159"/>
      <c r="R334" s="160"/>
      <c r="S334" s="160"/>
      <c r="T334" s="160"/>
      <c r="U334" s="160"/>
      <c r="V334" s="160"/>
      <c r="W334" s="160"/>
      <c r="X334" s="160"/>
      <c r="Y334" s="160"/>
      <c r="Z334" s="149"/>
      <c r="AA334" s="149"/>
      <c r="AB334" s="149"/>
      <c r="AC334" s="149"/>
      <c r="AD334" s="149"/>
      <c r="AE334" s="149"/>
      <c r="AF334" s="149"/>
      <c r="AG334" s="149" t="s">
        <v>145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x14ac:dyDescent="0.2">
      <c r="A335" s="166" t="s">
        <v>135</v>
      </c>
      <c r="B335" s="167" t="s">
        <v>98</v>
      </c>
      <c r="C335" s="186" t="s">
        <v>99</v>
      </c>
      <c r="D335" s="168"/>
      <c r="E335" s="169"/>
      <c r="F335" s="170"/>
      <c r="G335" s="171">
        <f>SUMIF(AG336:AG361,"&lt;&gt;NOR",G336:G361)</f>
        <v>0</v>
      </c>
      <c r="H335" s="165"/>
      <c r="I335" s="165">
        <f>SUM(I336:I361)</f>
        <v>0</v>
      </c>
      <c r="J335" s="165"/>
      <c r="K335" s="165">
        <f>SUM(K336:K361)</f>
        <v>0</v>
      </c>
      <c r="L335" s="165"/>
      <c r="M335" s="165">
        <f>SUM(M336:M361)</f>
        <v>0</v>
      </c>
      <c r="N335" s="164"/>
      <c r="O335" s="164">
        <f>SUM(O336:O361)</f>
        <v>0.33</v>
      </c>
      <c r="P335" s="164"/>
      <c r="Q335" s="164">
        <f>SUM(Q336:Q361)</f>
        <v>0.41</v>
      </c>
      <c r="R335" s="165"/>
      <c r="S335" s="165"/>
      <c r="T335" s="165"/>
      <c r="U335" s="165"/>
      <c r="V335" s="165">
        <f>SUM(V336:V361)</f>
        <v>99.8</v>
      </c>
      <c r="W335" s="165"/>
      <c r="X335" s="165"/>
      <c r="Y335" s="165"/>
      <c r="AG335" t="s">
        <v>136</v>
      </c>
    </row>
    <row r="336" spans="1:60" outlineLevel="1" x14ac:dyDescent="0.2">
      <c r="A336" s="173">
        <v>95</v>
      </c>
      <c r="B336" s="174" t="s">
        <v>471</v>
      </c>
      <c r="C336" s="187" t="s">
        <v>472</v>
      </c>
      <c r="D336" s="175" t="s">
        <v>150</v>
      </c>
      <c r="E336" s="176">
        <v>458.82</v>
      </c>
      <c r="F336" s="177"/>
      <c r="G336" s="178">
        <f>ROUND(E336*F336,2)</f>
        <v>0</v>
      </c>
      <c r="H336" s="161"/>
      <c r="I336" s="160">
        <f>ROUND(E336*H336,2)</f>
        <v>0</v>
      </c>
      <c r="J336" s="161"/>
      <c r="K336" s="160">
        <f>ROUND(E336*J336,2)</f>
        <v>0</v>
      </c>
      <c r="L336" s="160">
        <v>21</v>
      </c>
      <c r="M336" s="160">
        <f>G336*(1+L336/100)</f>
        <v>0</v>
      </c>
      <c r="N336" s="159">
        <v>0</v>
      </c>
      <c r="O336" s="159">
        <f>ROUND(E336*N336,2)</f>
        <v>0</v>
      </c>
      <c r="P336" s="159">
        <v>8.9999999999999998E-4</v>
      </c>
      <c r="Q336" s="159">
        <f>ROUND(E336*P336,2)</f>
        <v>0.41</v>
      </c>
      <c r="R336" s="160"/>
      <c r="S336" s="160" t="s">
        <v>140</v>
      </c>
      <c r="T336" s="160" t="s">
        <v>140</v>
      </c>
      <c r="U336" s="160">
        <v>7.6679999999999998E-2</v>
      </c>
      <c r="V336" s="160">
        <f>ROUND(E336*U336,2)</f>
        <v>35.18</v>
      </c>
      <c r="W336" s="160"/>
      <c r="X336" s="160" t="s">
        <v>141</v>
      </c>
      <c r="Y336" s="160" t="s">
        <v>142</v>
      </c>
      <c r="Z336" s="149"/>
      <c r="AA336" s="149"/>
      <c r="AB336" s="149"/>
      <c r="AC336" s="149"/>
      <c r="AD336" s="149"/>
      <c r="AE336" s="149"/>
      <c r="AF336" s="149"/>
      <c r="AG336" s="149" t="s">
        <v>143</v>
      </c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2" x14ac:dyDescent="0.2">
      <c r="A337" s="156"/>
      <c r="B337" s="157"/>
      <c r="C337" s="188" t="s">
        <v>157</v>
      </c>
      <c r="D337" s="162"/>
      <c r="E337" s="163"/>
      <c r="F337" s="160"/>
      <c r="G337" s="160"/>
      <c r="H337" s="160"/>
      <c r="I337" s="160"/>
      <c r="J337" s="160"/>
      <c r="K337" s="160"/>
      <c r="L337" s="160"/>
      <c r="M337" s="160"/>
      <c r="N337" s="159"/>
      <c r="O337" s="159"/>
      <c r="P337" s="159"/>
      <c r="Q337" s="159"/>
      <c r="R337" s="160"/>
      <c r="S337" s="160"/>
      <c r="T337" s="160"/>
      <c r="U337" s="160"/>
      <c r="V337" s="160"/>
      <c r="W337" s="160"/>
      <c r="X337" s="160"/>
      <c r="Y337" s="160"/>
      <c r="Z337" s="149"/>
      <c r="AA337" s="149"/>
      <c r="AB337" s="149"/>
      <c r="AC337" s="149"/>
      <c r="AD337" s="149"/>
      <c r="AE337" s="149"/>
      <c r="AF337" s="149"/>
      <c r="AG337" s="149" t="s">
        <v>145</v>
      </c>
      <c r="AH337" s="149">
        <v>0</v>
      </c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3" x14ac:dyDescent="0.2">
      <c r="A338" s="156"/>
      <c r="B338" s="157"/>
      <c r="C338" s="188" t="s">
        <v>158</v>
      </c>
      <c r="D338" s="162"/>
      <c r="E338" s="163">
        <v>3</v>
      </c>
      <c r="F338" s="160"/>
      <c r="G338" s="160"/>
      <c r="H338" s="160"/>
      <c r="I338" s="160"/>
      <c r="J338" s="160"/>
      <c r="K338" s="160"/>
      <c r="L338" s="160"/>
      <c r="M338" s="160"/>
      <c r="N338" s="159"/>
      <c r="O338" s="159"/>
      <c r="P338" s="159"/>
      <c r="Q338" s="159"/>
      <c r="R338" s="160"/>
      <c r="S338" s="160"/>
      <c r="T338" s="160"/>
      <c r="U338" s="160"/>
      <c r="V338" s="160"/>
      <c r="W338" s="160"/>
      <c r="X338" s="160"/>
      <c r="Y338" s="160"/>
      <c r="Z338" s="149"/>
      <c r="AA338" s="149"/>
      <c r="AB338" s="149"/>
      <c r="AC338" s="149"/>
      <c r="AD338" s="149"/>
      <c r="AE338" s="149"/>
      <c r="AF338" s="149"/>
      <c r="AG338" s="149" t="s">
        <v>145</v>
      </c>
      <c r="AH338" s="149">
        <v>0</v>
      </c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3" x14ac:dyDescent="0.2">
      <c r="A339" s="156"/>
      <c r="B339" s="157"/>
      <c r="C339" s="188" t="s">
        <v>159</v>
      </c>
      <c r="D339" s="162"/>
      <c r="E339" s="163">
        <v>50.6</v>
      </c>
      <c r="F339" s="160"/>
      <c r="G339" s="160"/>
      <c r="H339" s="160"/>
      <c r="I339" s="160"/>
      <c r="J339" s="160"/>
      <c r="K339" s="160"/>
      <c r="L339" s="160"/>
      <c r="M339" s="160"/>
      <c r="N339" s="159"/>
      <c r="O339" s="159"/>
      <c r="P339" s="159"/>
      <c r="Q339" s="159"/>
      <c r="R339" s="160"/>
      <c r="S339" s="160"/>
      <c r="T339" s="160"/>
      <c r="U339" s="160"/>
      <c r="V339" s="160"/>
      <c r="W339" s="160"/>
      <c r="X339" s="160"/>
      <c r="Y339" s="160"/>
      <c r="Z339" s="149"/>
      <c r="AA339" s="149"/>
      <c r="AB339" s="149"/>
      <c r="AC339" s="149"/>
      <c r="AD339" s="149"/>
      <c r="AE339" s="149"/>
      <c r="AF339" s="149"/>
      <c r="AG339" s="149" t="s">
        <v>145</v>
      </c>
      <c r="AH339" s="149">
        <v>0</v>
      </c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ht="33.75" outlineLevel="3" x14ac:dyDescent="0.2">
      <c r="A340" s="156"/>
      <c r="B340" s="157"/>
      <c r="C340" s="188" t="s">
        <v>160</v>
      </c>
      <c r="D340" s="162"/>
      <c r="E340" s="163">
        <v>56.2</v>
      </c>
      <c r="F340" s="160"/>
      <c r="G340" s="160"/>
      <c r="H340" s="160"/>
      <c r="I340" s="160"/>
      <c r="J340" s="160"/>
      <c r="K340" s="160"/>
      <c r="L340" s="160"/>
      <c r="M340" s="160"/>
      <c r="N340" s="159"/>
      <c r="O340" s="159"/>
      <c r="P340" s="159"/>
      <c r="Q340" s="159"/>
      <c r="R340" s="160"/>
      <c r="S340" s="160"/>
      <c r="T340" s="160"/>
      <c r="U340" s="160"/>
      <c r="V340" s="160"/>
      <c r="W340" s="160"/>
      <c r="X340" s="160"/>
      <c r="Y340" s="160"/>
      <c r="Z340" s="149"/>
      <c r="AA340" s="149"/>
      <c r="AB340" s="149"/>
      <c r="AC340" s="149"/>
      <c r="AD340" s="149"/>
      <c r="AE340" s="149"/>
      <c r="AF340" s="149"/>
      <c r="AG340" s="149" t="s">
        <v>145</v>
      </c>
      <c r="AH340" s="149">
        <v>0</v>
      </c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3" x14ac:dyDescent="0.2">
      <c r="A341" s="156"/>
      <c r="B341" s="157"/>
      <c r="C341" s="188" t="s">
        <v>473</v>
      </c>
      <c r="D341" s="162"/>
      <c r="E341" s="163"/>
      <c r="F341" s="160"/>
      <c r="G341" s="160"/>
      <c r="H341" s="160"/>
      <c r="I341" s="160"/>
      <c r="J341" s="160"/>
      <c r="K341" s="160"/>
      <c r="L341" s="160"/>
      <c r="M341" s="160"/>
      <c r="N341" s="159"/>
      <c r="O341" s="159"/>
      <c r="P341" s="159"/>
      <c r="Q341" s="159"/>
      <c r="R341" s="160"/>
      <c r="S341" s="160"/>
      <c r="T341" s="160"/>
      <c r="U341" s="160"/>
      <c r="V341" s="160"/>
      <c r="W341" s="160"/>
      <c r="X341" s="160"/>
      <c r="Y341" s="160"/>
      <c r="Z341" s="149"/>
      <c r="AA341" s="149"/>
      <c r="AB341" s="149"/>
      <c r="AC341" s="149"/>
      <c r="AD341" s="149"/>
      <c r="AE341" s="149"/>
      <c r="AF341" s="149"/>
      <c r="AG341" s="149" t="s">
        <v>145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3" x14ac:dyDescent="0.2">
      <c r="A342" s="156"/>
      <c r="B342" s="157"/>
      <c r="C342" s="188" t="s">
        <v>163</v>
      </c>
      <c r="D342" s="162"/>
      <c r="E342" s="163">
        <v>15.3</v>
      </c>
      <c r="F342" s="160"/>
      <c r="G342" s="160"/>
      <c r="H342" s="160"/>
      <c r="I342" s="160"/>
      <c r="J342" s="160"/>
      <c r="K342" s="160"/>
      <c r="L342" s="160"/>
      <c r="M342" s="160"/>
      <c r="N342" s="159"/>
      <c r="O342" s="159"/>
      <c r="P342" s="159"/>
      <c r="Q342" s="159"/>
      <c r="R342" s="160"/>
      <c r="S342" s="160"/>
      <c r="T342" s="160"/>
      <c r="U342" s="160"/>
      <c r="V342" s="160"/>
      <c r="W342" s="160"/>
      <c r="X342" s="160"/>
      <c r="Y342" s="160"/>
      <c r="Z342" s="149"/>
      <c r="AA342" s="149"/>
      <c r="AB342" s="149"/>
      <c r="AC342" s="149"/>
      <c r="AD342" s="149"/>
      <c r="AE342" s="149"/>
      <c r="AF342" s="149"/>
      <c r="AG342" s="149" t="s">
        <v>145</v>
      </c>
      <c r="AH342" s="149">
        <v>0</v>
      </c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3" x14ac:dyDescent="0.2">
      <c r="A343" s="156"/>
      <c r="B343" s="157"/>
      <c r="C343" s="188" t="s">
        <v>164</v>
      </c>
      <c r="D343" s="162"/>
      <c r="E343" s="163">
        <v>26.76</v>
      </c>
      <c r="F343" s="160"/>
      <c r="G343" s="160"/>
      <c r="H343" s="160"/>
      <c r="I343" s="160"/>
      <c r="J343" s="160"/>
      <c r="K343" s="160"/>
      <c r="L343" s="160"/>
      <c r="M343" s="160"/>
      <c r="N343" s="159"/>
      <c r="O343" s="159"/>
      <c r="P343" s="159"/>
      <c r="Q343" s="159"/>
      <c r="R343" s="160"/>
      <c r="S343" s="160"/>
      <c r="T343" s="160"/>
      <c r="U343" s="160"/>
      <c r="V343" s="160"/>
      <c r="W343" s="160"/>
      <c r="X343" s="160"/>
      <c r="Y343" s="160"/>
      <c r="Z343" s="149"/>
      <c r="AA343" s="149"/>
      <c r="AB343" s="149"/>
      <c r="AC343" s="149"/>
      <c r="AD343" s="149"/>
      <c r="AE343" s="149"/>
      <c r="AF343" s="149"/>
      <c r="AG343" s="149" t="s">
        <v>145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3" x14ac:dyDescent="0.2">
      <c r="A344" s="156"/>
      <c r="B344" s="157"/>
      <c r="C344" s="188" t="s">
        <v>165</v>
      </c>
      <c r="D344" s="162"/>
      <c r="E344" s="163">
        <v>16.440000000000001</v>
      </c>
      <c r="F344" s="160"/>
      <c r="G344" s="160"/>
      <c r="H344" s="160"/>
      <c r="I344" s="160"/>
      <c r="J344" s="160"/>
      <c r="K344" s="160"/>
      <c r="L344" s="160"/>
      <c r="M344" s="160"/>
      <c r="N344" s="159"/>
      <c r="O344" s="159"/>
      <c r="P344" s="159"/>
      <c r="Q344" s="159"/>
      <c r="R344" s="160"/>
      <c r="S344" s="160"/>
      <c r="T344" s="160"/>
      <c r="U344" s="160"/>
      <c r="V344" s="160"/>
      <c r="W344" s="160"/>
      <c r="X344" s="160"/>
      <c r="Y344" s="160"/>
      <c r="Z344" s="149"/>
      <c r="AA344" s="149"/>
      <c r="AB344" s="149"/>
      <c r="AC344" s="149"/>
      <c r="AD344" s="149"/>
      <c r="AE344" s="149"/>
      <c r="AF344" s="149"/>
      <c r="AG344" s="149" t="s">
        <v>145</v>
      </c>
      <c r="AH344" s="149">
        <v>0</v>
      </c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3" x14ac:dyDescent="0.2">
      <c r="A345" s="156"/>
      <c r="B345" s="157"/>
      <c r="C345" s="188" t="s">
        <v>166</v>
      </c>
      <c r="D345" s="162"/>
      <c r="E345" s="163">
        <v>28.44</v>
      </c>
      <c r="F345" s="160"/>
      <c r="G345" s="160"/>
      <c r="H345" s="160"/>
      <c r="I345" s="160"/>
      <c r="J345" s="160"/>
      <c r="K345" s="160"/>
      <c r="L345" s="160"/>
      <c r="M345" s="160"/>
      <c r="N345" s="159"/>
      <c r="O345" s="159"/>
      <c r="P345" s="159"/>
      <c r="Q345" s="159"/>
      <c r="R345" s="160"/>
      <c r="S345" s="160"/>
      <c r="T345" s="160"/>
      <c r="U345" s="160"/>
      <c r="V345" s="160"/>
      <c r="W345" s="160"/>
      <c r="X345" s="160"/>
      <c r="Y345" s="160"/>
      <c r="Z345" s="149"/>
      <c r="AA345" s="149"/>
      <c r="AB345" s="149"/>
      <c r="AC345" s="149"/>
      <c r="AD345" s="149"/>
      <c r="AE345" s="149"/>
      <c r="AF345" s="149"/>
      <c r="AG345" s="149" t="s">
        <v>145</v>
      </c>
      <c r="AH345" s="149">
        <v>0</v>
      </c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3" x14ac:dyDescent="0.2">
      <c r="A346" s="156"/>
      <c r="B346" s="157"/>
      <c r="C346" s="188" t="s">
        <v>167</v>
      </c>
      <c r="D346" s="162"/>
      <c r="E346" s="163">
        <v>27.84</v>
      </c>
      <c r="F346" s="160"/>
      <c r="G346" s="160"/>
      <c r="H346" s="160"/>
      <c r="I346" s="160"/>
      <c r="J346" s="160"/>
      <c r="K346" s="160"/>
      <c r="L346" s="160"/>
      <c r="M346" s="160"/>
      <c r="N346" s="159"/>
      <c r="O346" s="159"/>
      <c r="P346" s="159"/>
      <c r="Q346" s="159"/>
      <c r="R346" s="160"/>
      <c r="S346" s="160"/>
      <c r="T346" s="160"/>
      <c r="U346" s="160"/>
      <c r="V346" s="160"/>
      <c r="W346" s="160"/>
      <c r="X346" s="160"/>
      <c r="Y346" s="160"/>
      <c r="Z346" s="149"/>
      <c r="AA346" s="149"/>
      <c r="AB346" s="149"/>
      <c r="AC346" s="149"/>
      <c r="AD346" s="149"/>
      <c r="AE346" s="149"/>
      <c r="AF346" s="149"/>
      <c r="AG346" s="149" t="s">
        <v>145</v>
      </c>
      <c r="AH346" s="149">
        <v>0</v>
      </c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3" x14ac:dyDescent="0.2">
      <c r="A347" s="156"/>
      <c r="B347" s="157"/>
      <c r="C347" s="188" t="s">
        <v>168</v>
      </c>
      <c r="D347" s="162"/>
      <c r="E347" s="163">
        <v>23.46</v>
      </c>
      <c r="F347" s="160"/>
      <c r="G347" s="160"/>
      <c r="H347" s="160"/>
      <c r="I347" s="160"/>
      <c r="J347" s="160"/>
      <c r="K347" s="160"/>
      <c r="L347" s="160"/>
      <c r="M347" s="160"/>
      <c r="N347" s="159"/>
      <c r="O347" s="159"/>
      <c r="P347" s="159"/>
      <c r="Q347" s="159"/>
      <c r="R347" s="160"/>
      <c r="S347" s="160"/>
      <c r="T347" s="160"/>
      <c r="U347" s="160"/>
      <c r="V347" s="160"/>
      <c r="W347" s="160"/>
      <c r="X347" s="160"/>
      <c r="Y347" s="160"/>
      <c r="Z347" s="149"/>
      <c r="AA347" s="149"/>
      <c r="AB347" s="149"/>
      <c r="AC347" s="149"/>
      <c r="AD347" s="149"/>
      <c r="AE347" s="149"/>
      <c r="AF347" s="149"/>
      <c r="AG347" s="149" t="s">
        <v>145</v>
      </c>
      <c r="AH347" s="149">
        <v>0</v>
      </c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3" x14ac:dyDescent="0.2">
      <c r="A348" s="156"/>
      <c r="B348" s="157"/>
      <c r="C348" s="188" t="s">
        <v>169</v>
      </c>
      <c r="D348" s="162"/>
      <c r="E348" s="163">
        <v>35.46</v>
      </c>
      <c r="F348" s="160"/>
      <c r="G348" s="160"/>
      <c r="H348" s="160"/>
      <c r="I348" s="160"/>
      <c r="J348" s="160"/>
      <c r="K348" s="160"/>
      <c r="L348" s="160"/>
      <c r="M348" s="160"/>
      <c r="N348" s="159"/>
      <c r="O348" s="159"/>
      <c r="P348" s="159"/>
      <c r="Q348" s="159"/>
      <c r="R348" s="160"/>
      <c r="S348" s="160"/>
      <c r="T348" s="160"/>
      <c r="U348" s="160"/>
      <c r="V348" s="160"/>
      <c r="W348" s="160"/>
      <c r="X348" s="160"/>
      <c r="Y348" s="160"/>
      <c r="Z348" s="149"/>
      <c r="AA348" s="149"/>
      <c r="AB348" s="149"/>
      <c r="AC348" s="149"/>
      <c r="AD348" s="149"/>
      <c r="AE348" s="149"/>
      <c r="AF348" s="149"/>
      <c r="AG348" s="149" t="s">
        <v>145</v>
      </c>
      <c r="AH348" s="149">
        <v>0</v>
      </c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3" x14ac:dyDescent="0.2">
      <c r="A349" s="156"/>
      <c r="B349" s="157"/>
      <c r="C349" s="188" t="s">
        <v>170</v>
      </c>
      <c r="D349" s="162"/>
      <c r="E349" s="163">
        <v>26.76</v>
      </c>
      <c r="F349" s="160"/>
      <c r="G349" s="160"/>
      <c r="H349" s="160"/>
      <c r="I349" s="160"/>
      <c r="J349" s="160"/>
      <c r="K349" s="160"/>
      <c r="L349" s="160"/>
      <c r="M349" s="160"/>
      <c r="N349" s="159"/>
      <c r="O349" s="159"/>
      <c r="P349" s="159"/>
      <c r="Q349" s="159"/>
      <c r="R349" s="160"/>
      <c r="S349" s="160"/>
      <c r="T349" s="160"/>
      <c r="U349" s="160"/>
      <c r="V349" s="160"/>
      <c r="W349" s="160"/>
      <c r="X349" s="160"/>
      <c r="Y349" s="160"/>
      <c r="Z349" s="149"/>
      <c r="AA349" s="149"/>
      <c r="AB349" s="149"/>
      <c r="AC349" s="149"/>
      <c r="AD349" s="149"/>
      <c r="AE349" s="149"/>
      <c r="AF349" s="149"/>
      <c r="AG349" s="149" t="s">
        <v>145</v>
      </c>
      <c r="AH349" s="149">
        <v>0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3" x14ac:dyDescent="0.2">
      <c r="A350" s="156"/>
      <c r="B350" s="157"/>
      <c r="C350" s="188" t="s">
        <v>171</v>
      </c>
      <c r="D350" s="162"/>
      <c r="E350" s="163">
        <v>16.920000000000002</v>
      </c>
      <c r="F350" s="160"/>
      <c r="G350" s="160"/>
      <c r="H350" s="160"/>
      <c r="I350" s="160"/>
      <c r="J350" s="160"/>
      <c r="K350" s="160"/>
      <c r="L350" s="160"/>
      <c r="M350" s="160"/>
      <c r="N350" s="159"/>
      <c r="O350" s="159"/>
      <c r="P350" s="159"/>
      <c r="Q350" s="159"/>
      <c r="R350" s="160"/>
      <c r="S350" s="160"/>
      <c r="T350" s="160"/>
      <c r="U350" s="160"/>
      <c r="V350" s="160"/>
      <c r="W350" s="160"/>
      <c r="X350" s="160"/>
      <c r="Y350" s="160"/>
      <c r="Z350" s="149"/>
      <c r="AA350" s="149"/>
      <c r="AB350" s="149"/>
      <c r="AC350" s="149"/>
      <c r="AD350" s="149"/>
      <c r="AE350" s="149"/>
      <c r="AF350" s="149"/>
      <c r="AG350" s="149" t="s">
        <v>145</v>
      </c>
      <c r="AH350" s="149">
        <v>0</v>
      </c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3" x14ac:dyDescent="0.2">
      <c r="A351" s="156"/>
      <c r="B351" s="157"/>
      <c r="C351" s="188" t="s">
        <v>165</v>
      </c>
      <c r="D351" s="162"/>
      <c r="E351" s="163">
        <v>16.440000000000001</v>
      </c>
      <c r="F351" s="160"/>
      <c r="G351" s="160"/>
      <c r="H351" s="160"/>
      <c r="I351" s="160"/>
      <c r="J351" s="160"/>
      <c r="K351" s="160"/>
      <c r="L351" s="160"/>
      <c r="M351" s="160"/>
      <c r="N351" s="159"/>
      <c r="O351" s="159"/>
      <c r="P351" s="159"/>
      <c r="Q351" s="159"/>
      <c r="R351" s="160"/>
      <c r="S351" s="160"/>
      <c r="T351" s="160"/>
      <c r="U351" s="160"/>
      <c r="V351" s="160"/>
      <c r="W351" s="160"/>
      <c r="X351" s="160"/>
      <c r="Y351" s="160"/>
      <c r="Z351" s="149"/>
      <c r="AA351" s="149"/>
      <c r="AB351" s="149"/>
      <c r="AC351" s="149"/>
      <c r="AD351" s="149"/>
      <c r="AE351" s="149"/>
      <c r="AF351" s="149"/>
      <c r="AG351" s="149" t="s">
        <v>145</v>
      </c>
      <c r="AH351" s="149">
        <v>0</v>
      </c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3" x14ac:dyDescent="0.2">
      <c r="A352" s="156"/>
      <c r="B352" s="157"/>
      <c r="C352" s="188" t="s">
        <v>166</v>
      </c>
      <c r="D352" s="162"/>
      <c r="E352" s="163">
        <v>28.44</v>
      </c>
      <c r="F352" s="160"/>
      <c r="G352" s="160"/>
      <c r="H352" s="160"/>
      <c r="I352" s="160"/>
      <c r="J352" s="160"/>
      <c r="K352" s="160"/>
      <c r="L352" s="160"/>
      <c r="M352" s="160"/>
      <c r="N352" s="159"/>
      <c r="O352" s="159"/>
      <c r="P352" s="159"/>
      <c r="Q352" s="159"/>
      <c r="R352" s="160"/>
      <c r="S352" s="160"/>
      <c r="T352" s="160"/>
      <c r="U352" s="160"/>
      <c r="V352" s="160"/>
      <c r="W352" s="160"/>
      <c r="X352" s="160"/>
      <c r="Y352" s="160"/>
      <c r="Z352" s="149"/>
      <c r="AA352" s="149"/>
      <c r="AB352" s="149"/>
      <c r="AC352" s="149"/>
      <c r="AD352" s="149"/>
      <c r="AE352" s="149"/>
      <c r="AF352" s="149"/>
      <c r="AG352" s="149" t="s">
        <v>145</v>
      </c>
      <c r="AH352" s="149">
        <v>0</v>
      </c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3" x14ac:dyDescent="0.2">
      <c r="A353" s="156"/>
      <c r="B353" s="157"/>
      <c r="C353" s="188" t="s">
        <v>167</v>
      </c>
      <c r="D353" s="162"/>
      <c r="E353" s="163">
        <v>27.84</v>
      </c>
      <c r="F353" s="160"/>
      <c r="G353" s="160"/>
      <c r="H353" s="160"/>
      <c r="I353" s="160"/>
      <c r="J353" s="160"/>
      <c r="K353" s="160"/>
      <c r="L353" s="160"/>
      <c r="M353" s="160"/>
      <c r="N353" s="159"/>
      <c r="O353" s="159"/>
      <c r="P353" s="159"/>
      <c r="Q353" s="159"/>
      <c r="R353" s="160"/>
      <c r="S353" s="160"/>
      <c r="T353" s="160"/>
      <c r="U353" s="160"/>
      <c r="V353" s="160"/>
      <c r="W353" s="160"/>
      <c r="X353" s="160"/>
      <c r="Y353" s="160"/>
      <c r="Z353" s="149"/>
      <c r="AA353" s="149"/>
      <c r="AB353" s="149"/>
      <c r="AC353" s="149"/>
      <c r="AD353" s="149"/>
      <c r="AE353" s="149"/>
      <c r="AF353" s="149"/>
      <c r="AG353" s="149" t="s">
        <v>145</v>
      </c>
      <c r="AH353" s="149">
        <v>0</v>
      </c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3" x14ac:dyDescent="0.2">
      <c r="A354" s="156"/>
      <c r="B354" s="157"/>
      <c r="C354" s="188" t="s">
        <v>168</v>
      </c>
      <c r="D354" s="162"/>
      <c r="E354" s="163">
        <v>23.46</v>
      </c>
      <c r="F354" s="160"/>
      <c r="G354" s="160"/>
      <c r="H354" s="160"/>
      <c r="I354" s="160"/>
      <c r="J354" s="160"/>
      <c r="K354" s="160"/>
      <c r="L354" s="160"/>
      <c r="M354" s="160"/>
      <c r="N354" s="159"/>
      <c r="O354" s="159"/>
      <c r="P354" s="159"/>
      <c r="Q354" s="159"/>
      <c r="R354" s="160"/>
      <c r="S354" s="160"/>
      <c r="T354" s="160"/>
      <c r="U354" s="160"/>
      <c r="V354" s="160"/>
      <c r="W354" s="160"/>
      <c r="X354" s="160"/>
      <c r="Y354" s="160"/>
      <c r="Z354" s="149"/>
      <c r="AA354" s="149"/>
      <c r="AB354" s="149"/>
      <c r="AC354" s="149"/>
      <c r="AD354" s="149"/>
      <c r="AE354" s="149"/>
      <c r="AF354" s="149"/>
      <c r="AG354" s="149" t="s">
        <v>145</v>
      </c>
      <c r="AH354" s="149">
        <v>0</v>
      </c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3" x14ac:dyDescent="0.2">
      <c r="A355" s="156"/>
      <c r="B355" s="157"/>
      <c r="C355" s="188" t="s">
        <v>169</v>
      </c>
      <c r="D355" s="162"/>
      <c r="E355" s="163">
        <v>35.46</v>
      </c>
      <c r="F355" s="160"/>
      <c r="G355" s="160"/>
      <c r="H355" s="160"/>
      <c r="I355" s="160"/>
      <c r="J355" s="160"/>
      <c r="K355" s="160"/>
      <c r="L355" s="160"/>
      <c r="M355" s="160"/>
      <c r="N355" s="159"/>
      <c r="O355" s="159"/>
      <c r="P355" s="159"/>
      <c r="Q355" s="159"/>
      <c r="R355" s="160"/>
      <c r="S355" s="160"/>
      <c r="T355" s="160"/>
      <c r="U355" s="160"/>
      <c r="V355" s="160"/>
      <c r="W355" s="160"/>
      <c r="X355" s="160"/>
      <c r="Y355" s="160"/>
      <c r="Z355" s="149"/>
      <c r="AA355" s="149"/>
      <c r="AB355" s="149"/>
      <c r="AC355" s="149"/>
      <c r="AD355" s="149"/>
      <c r="AE355" s="149"/>
      <c r="AF355" s="149"/>
      <c r="AG355" s="149" t="s">
        <v>145</v>
      </c>
      <c r="AH355" s="149">
        <v>0</v>
      </c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1" x14ac:dyDescent="0.2">
      <c r="A356" s="173">
        <v>96</v>
      </c>
      <c r="B356" s="174" t="s">
        <v>474</v>
      </c>
      <c r="C356" s="187" t="s">
        <v>475</v>
      </c>
      <c r="D356" s="175" t="s">
        <v>150</v>
      </c>
      <c r="E356" s="176">
        <v>469.88</v>
      </c>
      <c r="F356" s="177"/>
      <c r="G356" s="178">
        <f>ROUND(E356*F356,2)</f>
        <v>0</v>
      </c>
      <c r="H356" s="161"/>
      <c r="I356" s="160">
        <f>ROUND(E356*H356,2)</f>
        <v>0</v>
      </c>
      <c r="J356" s="161"/>
      <c r="K356" s="160">
        <f>ROUND(E356*J356,2)</f>
        <v>0</v>
      </c>
      <c r="L356" s="160">
        <v>21</v>
      </c>
      <c r="M356" s="160">
        <f>G356*(1+L356/100)</f>
        <v>0</v>
      </c>
      <c r="N356" s="159">
        <v>1.4999999999999999E-4</v>
      </c>
      <c r="O356" s="159">
        <f>ROUND(E356*N356,2)</f>
        <v>7.0000000000000007E-2</v>
      </c>
      <c r="P356" s="159">
        <v>0</v>
      </c>
      <c r="Q356" s="159">
        <f>ROUND(E356*P356,2)</f>
        <v>0</v>
      </c>
      <c r="R356" s="160"/>
      <c r="S356" s="160" t="s">
        <v>140</v>
      </c>
      <c r="T356" s="160" t="s">
        <v>140</v>
      </c>
      <c r="U356" s="160">
        <v>3.2480000000000002E-2</v>
      </c>
      <c r="V356" s="160">
        <f>ROUND(E356*U356,2)</f>
        <v>15.26</v>
      </c>
      <c r="W356" s="160"/>
      <c r="X356" s="160" t="s">
        <v>141</v>
      </c>
      <c r="Y356" s="160" t="s">
        <v>142</v>
      </c>
      <c r="Z356" s="149"/>
      <c r="AA356" s="149"/>
      <c r="AB356" s="149"/>
      <c r="AC356" s="149"/>
      <c r="AD356" s="149"/>
      <c r="AE356" s="149"/>
      <c r="AF356" s="149"/>
      <c r="AG356" s="149" t="s">
        <v>143</v>
      </c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2" x14ac:dyDescent="0.2">
      <c r="A357" s="156"/>
      <c r="B357" s="157"/>
      <c r="C357" s="188" t="s">
        <v>476</v>
      </c>
      <c r="D357" s="162"/>
      <c r="E357" s="163">
        <v>469.88</v>
      </c>
      <c r="F357" s="160"/>
      <c r="G357" s="160"/>
      <c r="H357" s="160"/>
      <c r="I357" s="160"/>
      <c r="J357" s="160"/>
      <c r="K357" s="160"/>
      <c r="L357" s="160"/>
      <c r="M357" s="160"/>
      <c r="N357" s="159"/>
      <c r="O357" s="159"/>
      <c r="P357" s="159"/>
      <c r="Q357" s="159"/>
      <c r="R357" s="160"/>
      <c r="S357" s="160"/>
      <c r="T357" s="160"/>
      <c r="U357" s="160"/>
      <c r="V357" s="160"/>
      <c r="W357" s="160"/>
      <c r="X357" s="160"/>
      <c r="Y357" s="160"/>
      <c r="Z357" s="149"/>
      <c r="AA357" s="149"/>
      <c r="AB357" s="149"/>
      <c r="AC357" s="149"/>
      <c r="AD357" s="149"/>
      <c r="AE357" s="149"/>
      <c r="AF357" s="149"/>
      <c r="AG357" s="149" t="s">
        <v>145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 x14ac:dyDescent="0.2">
      <c r="A358" s="173">
        <v>97</v>
      </c>
      <c r="B358" s="174" t="s">
        <v>477</v>
      </c>
      <c r="C358" s="187" t="s">
        <v>478</v>
      </c>
      <c r="D358" s="175" t="s">
        <v>150</v>
      </c>
      <c r="E358" s="176">
        <v>469.88</v>
      </c>
      <c r="F358" s="177"/>
      <c r="G358" s="178">
        <f>ROUND(E358*F358,2)</f>
        <v>0</v>
      </c>
      <c r="H358" s="161"/>
      <c r="I358" s="160">
        <f>ROUND(E358*H358,2)</f>
        <v>0</v>
      </c>
      <c r="J358" s="161"/>
      <c r="K358" s="160">
        <f>ROUND(E358*J358,2)</f>
        <v>0</v>
      </c>
      <c r="L358" s="160">
        <v>21</v>
      </c>
      <c r="M358" s="160">
        <f>G358*(1+L358/100)</f>
        <v>0</v>
      </c>
      <c r="N358" s="159">
        <v>4.6000000000000001E-4</v>
      </c>
      <c r="O358" s="159">
        <f>ROUND(E358*N358,2)</f>
        <v>0.22</v>
      </c>
      <c r="P358" s="159">
        <v>0</v>
      </c>
      <c r="Q358" s="159">
        <f>ROUND(E358*P358,2)</f>
        <v>0</v>
      </c>
      <c r="R358" s="160"/>
      <c r="S358" s="160" t="s">
        <v>140</v>
      </c>
      <c r="T358" s="160" t="s">
        <v>140</v>
      </c>
      <c r="U358" s="160">
        <v>0.10191</v>
      </c>
      <c r="V358" s="160">
        <f>ROUND(E358*U358,2)</f>
        <v>47.89</v>
      </c>
      <c r="W358" s="160"/>
      <c r="X358" s="160" t="s">
        <v>141</v>
      </c>
      <c r="Y358" s="160" t="s">
        <v>142</v>
      </c>
      <c r="Z358" s="149"/>
      <c r="AA358" s="149"/>
      <c r="AB358" s="149"/>
      <c r="AC358" s="149"/>
      <c r="AD358" s="149"/>
      <c r="AE358" s="149"/>
      <c r="AF358" s="149"/>
      <c r="AG358" s="149" t="s">
        <v>143</v>
      </c>
      <c r="AH358" s="149"/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2" x14ac:dyDescent="0.2">
      <c r="A359" s="156"/>
      <c r="B359" s="157"/>
      <c r="C359" s="188" t="s">
        <v>479</v>
      </c>
      <c r="D359" s="162"/>
      <c r="E359" s="163">
        <v>469.88</v>
      </c>
      <c r="F359" s="160"/>
      <c r="G359" s="160"/>
      <c r="H359" s="160"/>
      <c r="I359" s="160"/>
      <c r="J359" s="160"/>
      <c r="K359" s="160"/>
      <c r="L359" s="160"/>
      <c r="M359" s="160"/>
      <c r="N359" s="159"/>
      <c r="O359" s="159"/>
      <c r="P359" s="159"/>
      <c r="Q359" s="159"/>
      <c r="R359" s="160"/>
      <c r="S359" s="160"/>
      <c r="T359" s="160"/>
      <c r="U359" s="160"/>
      <c r="V359" s="160"/>
      <c r="W359" s="160"/>
      <c r="X359" s="160"/>
      <c r="Y359" s="160"/>
      <c r="Z359" s="149"/>
      <c r="AA359" s="149"/>
      <c r="AB359" s="149"/>
      <c r="AC359" s="149"/>
      <c r="AD359" s="149"/>
      <c r="AE359" s="149"/>
      <c r="AF359" s="149"/>
      <c r="AG359" s="149" t="s">
        <v>145</v>
      </c>
      <c r="AH359" s="149">
        <v>5</v>
      </c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ht="22.5" outlineLevel="1" x14ac:dyDescent="0.2">
      <c r="A360" s="173">
        <v>98</v>
      </c>
      <c r="B360" s="174" t="s">
        <v>480</v>
      </c>
      <c r="C360" s="187" t="s">
        <v>481</v>
      </c>
      <c r="D360" s="175" t="s">
        <v>150</v>
      </c>
      <c r="E360" s="176">
        <v>109</v>
      </c>
      <c r="F360" s="177"/>
      <c r="G360" s="178">
        <f>ROUND(E360*F360,2)</f>
        <v>0</v>
      </c>
      <c r="H360" s="161"/>
      <c r="I360" s="160">
        <f>ROUND(E360*H360,2)</f>
        <v>0</v>
      </c>
      <c r="J360" s="161"/>
      <c r="K360" s="160">
        <f>ROUND(E360*J360,2)</f>
        <v>0</v>
      </c>
      <c r="L360" s="160">
        <v>21</v>
      </c>
      <c r="M360" s="160">
        <f>G360*(1+L360/100)</f>
        <v>0</v>
      </c>
      <c r="N360" s="159">
        <v>3.5E-4</v>
      </c>
      <c r="O360" s="159">
        <f>ROUND(E360*N360,2)</f>
        <v>0.04</v>
      </c>
      <c r="P360" s="159">
        <v>0</v>
      </c>
      <c r="Q360" s="159">
        <f>ROUND(E360*P360,2)</f>
        <v>0</v>
      </c>
      <c r="R360" s="160"/>
      <c r="S360" s="160" t="s">
        <v>140</v>
      </c>
      <c r="T360" s="160" t="s">
        <v>140</v>
      </c>
      <c r="U360" s="160">
        <v>1.35E-2</v>
      </c>
      <c r="V360" s="160">
        <f>ROUND(E360*U360,2)</f>
        <v>1.47</v>
      </c>
      <c r="W360" s="160"/>
      <c r="X360" s="160" t="s">
        <v>141</v>
      </c>
      <c r="Y360" s="160" t="s">
        <v>142</v>
      </c>
      <c r="Z360" s="149"/>
      <c r="AA360" s="149"/>
      <c r="AB360" s="149"/>
      <c r="AC360" s="149"/>
      <c r="AD360" s="149"/>
      <c r="AE360" s="149"/>
      <c r="AF360" s="149"/>
      <c r="AG360" s="149" t="s">
        <v>143</v>
      </c>
      <c r="AH360" s="149"/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2" x14ac:dyDescent="0.2">
      <c r="A361" s="156"/>
      <c r="B361" s="157"/>
      <c r="C361" s="188" t="s">
        <v>482</v>
      </c>
      <c r="D361" s="162"/>
      <c r="E361" s="163">
        <v>109</v>
      </c>
      <c r="F361" s="160"/>
      <c r="G361" s="160"/>
      <c r="H361" s="160"/>
      <c r="I361" s="160"/>
      <c r="J361" s="160"/>
      <c r="K361" s="160"/>
      <c r="L361" s="160"/>
      <c r="M361" s="160"/>
      <c r="N361" s="159"/>
      <c r="O361" s="159"/>
      <c r="P361" s="159"/>
      <c r="Q361" s="159"/>
      <c r="R361" s="160"/>
      <c r="S361" s="160"/>
      <c r="T361" s="160"/>
      <c r="U361" s="160"/>
      <c r="V361" s="160"/>
      <c r="W361" s="160"/>
      <c r="X361" s="160"/>
      <c r="Y361" s="160"/>
      <c r="Z361" s="149"/>
      <c r="AA361" s="149"/>
      <c r="AB361" s="149"/>
      <c r="AC361" s="149"/>
      <c r="AD361" s="149"/>
      <c r="AE361" s="149"/>
      <c r="AF361" s="149"/>
      <c r="AG361" s="149" t="s">
        <v>145</v>
      </c>
      <c r="AH361" s="149">
        <v>0</v>
      </c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x14ac:dyDescent="0.2">
      <c r="A362" s="166" t="s">
        <v>135</v>
      </c>
      <c r="B362" s="167" t="s">
        <v>100</v>
      </c>
      <c r="C362" s="186" t="s">
        <v>101</v>
      </c>
      <c r="D362" s="168"/>
      <c r="E362" s="169"/>
      <c r="F362" s="170"/>
      <c r="G362" s="171">
        <f>SUMIF(AG363:AG378,"&lt;&gt;NOR",G363:G378)</f>
        <v>0</v>
      </c>
      <c r="H362" s="165"/>
      <c r="I362" s="165">
        <f>SUM(I363:I378)</f>
        <v>0</v>
      </c>
      <c r="J362" s="165"/>
      <c r="K362" s="165">
        <f>SUM(K363:K378)</f>
        <v>0</v>
      </c>
      <c r="L362" s="165"/>
      <c r="M362" s="165">
        <f>SUM(M363:M378)</f>
        <v>0</v>
      </c>
      <c r="N362" s="164"/>
      <c r="O362" s="164">
        <f>SUM(O363:O378)</f>
        <v>0</v>
      </c>
      <c r="P362" s="164"/>
      <c r="Q362" s="164">
        <f>SUM(Q363:Q378)</f>
        <v>0</v>
      </c>
      <c r="R362" s="165"/>
      <c r="S362" s="165"/>
      <c r="T362" s="165"/>
      <c r="U362" s="165"/>
      <c r="V362" s="165">
        <f>SUM(V363:V378)</f>
        <v>15.63</v>
      </c>
      <c r="W362" s="165"/>
      <c r="X362" s="165"/>
      <c r="Y362" s="165"/>
      <c r="AG362" t="s">
        <v>136</v>
      </c>
    </row>
    <row r="363" spans="1:60" ht="22.5" outlineLevel="1" x14ac:dyDescent="0.2">
      <c r="A363" s="173">
        <v>99</v>
      </c>
      <c r="B363" s="174" t="s">
        <v>483</v>
      </c>
      <c r="C363" s="187" t="s">
        <v>484</v>
      </c>
      <c r="D363" s="175" t="s">
        <v>139</v>
      </c>
      <c r="E363" s="176">
        <v>3</v>
      </c>
      <c r="F363" s="177"/>
      <c r="G363" s="178">
        <f>ROUND(E363*F363,2)</f>
        <v>0</v>
      </c>
      <c r="H363" s="161"/>
      <c r="I363" s="160">
        <f>ROUND(E363*H363,2)</f>
        <v>0</v>
      </c>
      <c r="J363" s="161"/>
      <c r="K363" s="160">
        <f>ROUND(E363*J363,2)</f>
        <v>0</v>
      </c>
      <c r="L363" s="160">
        <v>21</v>
      </c>
      <c r="M363" s="160">
        <f>G363*(1+L363/100)</f>
        <v>0</v>
      </c>
      <c r="N363" s="159">
        <v>2.0000000000000002E-5</v>
      </c>
      <c r="O363" s="159">
        <f>ROUND(E363*N363,2)</f>
        <v>0</v>
      </c>
      <c r="P363" s="159">
        <v>0</v>
      </c>
      <c r="Q363" s="159">
        <f>ROUND(E363*P363,2)</f>
        <v>0</v>
      </c>
      <c r="R363" s="160"/>
      <c r="S363" s="160" t="s">
        <v>140</v>
      </c>
      <c r="T363" s="160" t="s">
        <v>140</v>
      </c>
      <c r="U363" s="160">
        <v>0.14130000000000001</v>
      </c>
      <c r="V363" s="160">
        <f>ROUND(E363*U363,2)</f>
        <v>0.42</v>
      </c>
      <c r="W363" s="160"/>
      <c r="X363" s="160" t="s">
        <v>141</v>
      </c>
      <c r="Y363" s="160" t="s">
        <v>142</v>
      </c>
      <c r="Z363" s="149"/>
      <c r="AA363" s="149"/>
      <c r="AB363" s="149"/>
      <c r="AC363" s="149"/>
      <c r="AD363" s="149"/>
      <c r="AE363" s="149"/>
      <c r="AF363" s="149"/>
      <c r="AG363" s="149" t="s">
        <v>143</v>
      </c>
      <c r="AH363" s="149"/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2" x14ac:dyDescent="0.2">
      <c r="A364" s="156"/>
      <c r="B364" s="157"/>
      <c r="C364" s="188" t="s">
        <v>68</v>
      </c>
      <c r="D364" s="162"/>
      <c r="E364" s="163">
        <v>3</v>
      </c>
      <c r="F364" s="160"/>
      <c r="G364" s="160"/>
      <c r="H364" s="160"/>
      <c r="I364" s="160"/>
      <c r="J364" s="160"/>
      <c r="K364" s="160"/>
      <c r="L364" s="160"/>
      <c r="M364" s="160"/>
      <c r="N364" s="159"/>
      <c r="O364" s="159"/>
      <c r="P364" s="159"/>
      <c r="Q364" s="159"/>
      <c r="R364" s="160"/>
      <c r="S364" s="160"/>
      <c r="T364" s="160"/>
      <c r="U364" s="160"/>
      <c r="V364" s="160"/>
      <c r="W364" s="160"/>
      <c r="X364" s="160"/>
      <c r="Y364" s="160"/>
      <c r="Z364" s="149"/>
      <c r="AA364" s="149"/>
      <c r="AB364" s="149"/>
      <c r="AC364" s="149"/>
      <c r="AD364" s="149"/>
      <c r="AE364" s="149"/>
      <c r="AF364" s="149"/>
      <c r="AG364" s="149" t="s">
        <v>145</v>
      </c>
      <c r="AH364" s="149">
        <v>0</v>
      </c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ht="22.5" outlineLevel="1" x14ac:dyDescent="0.2">
      <c r="A365" s="173">
        <v>100</v>
      </c>
      <c r="B365" s="174" t="s">
        <v>485</v>
      </c>
      <c r="C365" s="187" t="s">
        <v>486</v>
      </c>
      <c r="D365" s="175" t="s">
        <v>139</v>
      </c>
      <c r="E365" s="176">
        <v>2</v>
      </c>
      <c r="F365" s="177"/>
      <c r="G365" s="178">
        <f>ROUND(E365*F365,2)</f>
        <v>0</v>
      </c>
      <c r="H365" s="161"/>
      <c r="I365" s="160">
        <f>ROUND(E365*H365,2)</f>
        <v>0</v>
      </c>
      <c r="J365" s="161"/>
      <c r="K365" s="160">
        <f>ROUND(E365*J365,2)</f>
        <v>0</v>
      </c>
      <c r="L365" s="160">
        <v>21</v>
      </c>
      <c r="M365" s="160">
        <f>G365*(1+L365/100)</f>
        <v>0</v>
      </c>
      <c r="N365" s="159">
        <v>1.1E-4</v>
      </c>
      <c r="O365" s="159">
        <f>ROUND(E365*N365,2)</f>
        <v>0</v>
      </c>
      <c r="P365" s="159">
        <v>0</v>
      </c>
      <c r="Q365" s="159">
        <f>ROUND(E365*P365,2)</f>
        <v>0</v>
      </c>
      <c r="R365" s="160"/>
      <c r="S365" s="160" t="s">
        <v>140</v>
      </c>
      <c r="T365" s="160" t="s">
        <v>140</v>
      </c>
      <c r="U365" s="160">
        <v>0.13</v>
      </c>
      <c r="V365" s="160">
        <f>ROUND(E365*U365,2)</f>
        <v>0.26</v>
      </c>
      <c r="W365" s="160"/>
      <c r="X365" s="160" t="s">
        <v>141</v>
      </c>
      <c r="Y365" s="160" t="s">
        <v>142</v>
      </c>
      <c r="Z365" s="149"/>
      <c r="AA365" s="149"/>
      <c r="AB365" s="149"/>
      <c r="AC365" s="149"/>
      <c r="AD365" s="149"/>
      <c r="AE365" s="149"/>
      <c r="AF365" s="149"/>
      <c r="AG365" s="149" t="s">
        <v>143</v>
      </c>
      <c r="AH365" s="149"/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2" x14ac:dyDescent="0.2">
      <c r="A366" s="156"/>
      <c r="B366" s="157"/>
      <c r="C366" s="188" t="s">
        <v>334</v>
      </c>
      <c r="D366" s="162"/>
      <c r="E366" s="163">
        <v>2</v>
      </c>
      <c r="F366" s="160"/>
      <c r="G366" s="160"/>
      <c r="H366" s="160"/>
      <c r="I366" s="160"/>
      <c r="J366" s="160"/>
      <c r="K366" s="160"/>
      <c r="L366" s="160"/>
      <c r="M366" s="160"/>
      <c r="N366" s="159"/>
      <c r="O366" s="159"/>
      <c r="P366" s="159"/>
      <c r="Q366" s="159"/>
      <c r="R366" s="160"/>
      <c r="S366" s="160"/>
      <c r="T366" s="160"/>
      <c r="U366" s="160"/>
      <c r="V366" s="160"/>
      <c r="W366" s="160"/>
      <c r="X366" s="160"/>
      <c r="Y366" s="160"/>
      <c r="Z366" s="149"/>
      <c r="AA366" s="149"/>
      <c r="AB366" s="149"/>
      <c r="AC366" s="149"/>
      <c r="AD366" s="149"/>
      <c r="AE366" s="149"/>
      <c r="AF366" s="149"/>
      <c r="AG366" s="149" t="s">
        <v>145</v>
      </c>
      <c r="AH366" s="149">
        <v>0</v>
      </c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ht="22.5" outlineLevel="1" x14ac:dyDescent="0.2">
      <c r="A367" s="173">
        <v>101</v>
      </c>
      <c r="B367" s="174" t="s">
        <v>487</v>
      </c>
      <c r="C367" s="187" t="s">
        <v>488</v>
      </c>
      <c r="D367" s="175" t="s">
        <v>139</v>
      </c>
      <c r="E367" s="176">
        <v>1</v>
      </c>
      <c r="F367" s="177"/>
      <c r="G367" s="178">
        <f>ROUND(E367*F367,2)</f>
        <v>0</v>
      </c>
      <c r="H367" s="161"/>
      <c r="I367" s="160">
        <f>ROUND(E367*H367,2)</f>
        <v>0</v>
      </c>
      <c r="J367" s="161"/>
      <c r="K367" s="160">
        <f>ROUND(E367*J367,2)</f>
        <v>0</v>
      </c>
      <c r="L367" s="160">
        <v>21</v>
      </c>
      <c r="M367" s="160">
        <f>G367*(1+L367/100)</f>
        <v>0</v>
      </c>
      <c r="N367" s="159">
        <v>6.0000000000000002E-5</v>
      </c>
      <c r="O367" s="159">
        <f>ROUND(E367*N367,2)</f>
        <v>0</v>
      </c>
      <c r="P367" s="159">
        <v>0</v>
      </c>
      <c r="Q367" s="159">
        <f>ROUND(E367*P367,2)</f>
        <v>0</v>
      </c>
      <c r="R367" s="160"/>
      <c r="S367" s="160" t="s">
        <v>140</v>
      </c>
      <c r="T367" s="160" t="s">
        <v>140</v>
      </c>
      <c r="U367" s="160">
        <v>0.25</v>
      </c>
      <c r="V367" s="160">
        <f>ROUND(E367*U367,2)</f>
        <v>0.25</v>
      </c>
      <c r="W367" s="160"/>
      <c r="X367" s="160" t="s">
        <v>141</v>
      </c>
      <c r="Y367" s="160" t="s">
        <v>142</v>
      </c>
      <c r="Z367" s="149"/>
      <c r="AA367" s="149"/>
      <c r="AB367" s="149"/>
      <c r="AC367" s="149"/>
      <c r="AD367" s="149"/>
      <c r="AE367" s="149"/>
      <c r="AF367" s="149"/>
      <c r="AG367" s="149" t="s">
        <v>143</v>
      </c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2" x14ac:dyDescent="0.2">
      <c r="A368" s="156"/>
      <c r="B368" s="157"/>
      <c r="C368" s="188" t="s">
        <v>419</v>
      </c>
      <c r="D368" s="162"/>
      <c r="E368" s="163">
        <v>1</v>
      </c>
      <c r="F368" s="160"/>
      <c r="G368" s="160"/>
      <c r="H368" s="160"/>
      <c r="I368" s="160"/>
      <c r="J368" s="160"/>
      <c r="K368" s="160"/>
      <c r="L368" s="160"/>
      <c r="M368" s="160"/>
      <c r="N368" s="159"/>
      <c r="O368" s="159"/>
      <c r="P368" s="159"/>
      <c r="Q368" s="159"/>
      <c r="R368" s="160"/>
      <c r="S368" s="160"/>
      <c r="T368" s="160"/>
      <c r="U368" s="160"/>
      <c r="V368" s="160"/>
      <c r="W368" s="160"/>
      <c r="X368" s="160"/>
      <c r="Y368" s="160"/>
      <c r="Z368" s="149"/>
      <c r="AA368" s="149"/>
      <c r="AB368" s="149"/>
      <c r="AC368" s="149"/>
      <c r="AD368" s="149"/>
      <c r="AE368" s="149"/>
      <c r="AF368" s="149"/>
      <c r="AG368" s="149" t="s">
        <v>145</v>
      </c>
      <c r="AH368" s="149">
        <v>0</v>
      </c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1" x14ac:dyDescent="0.2">
      <c r="A369" s="173">
        <v>102</v>
      </c>
      <c r="B369" s="174" t="s">
        <v>489</v>
      </c>
      <c r="C369" s="187" t="s">
        <v>490</v>
      </c>
      <c r="D369" s="175" t="s">
        <v>139</v>
      </c>
      <c r="E369" s="176">
        <v>2</v>
      </c>
      <c r="F369" s="177"/>
      <c r="G369" s="178">
        <f>ROUND(E369*F369,2)</f>
        <v>0</v>
      </c>
      <c r="H369" s="161"/>
      <c r="I369" s="160">
        <f>ROUND(E369*H369,2)</f>
        <v>0</v>
      </c>
      <c r="J369" s="161"/>
      <c r="K369" s="160">
        <f>ROUND(E369*J369,2)</f>
        <v>0</v>
      </c>
      <c r="L369" s="160">
        <v>21</v>
      </c>
      <c r="M369" s="160">
        <f>G369*(1+L369/100)</f>
        <v>0</v>
      </c>
      <c r="N369" s="159">
        <v>0</v>
      </c>
      <c r="O369" s="159">
        <f>ROUND(E369*N369,2)</f>
        <v>0</v>
      </c>
      <c r="P369" s="159">
        <v>0</v>
      </c>
      <c r="Q369" s="159">
        <f>ROUND(E369*P369,2)</f>
        <v>0</v>
      </c>
      <c r="R369" s="160"/>
      <c r="S369" s="160" t="s">
        <v>140</v>
      </c>
      <c r="T369" s="160" t="s">
        <v>140</v>
      </c>
      <c r="U369" s="160">
        <v>0.4</v>
      </c>
      <c r="V369" s="160">
        <f>ROUND(E369*U369,2)</f>
        <v>0.8</v>
      </c>
      <c r="W369" s="160"/>
      <c r="X369" s="160" t="s">
        <v>141</v>
      </c>
      <c r="Y369" s="160" t="s">
        <v>142</v>
      </c>
      <c r="Z369" s="149"/>
      <c r="AA369" s="149"/>
      <c r="AB369" s="149"/>
      <c r="AC369" s="149"/>
      <c r="AD369" s="149"/>
      <c r="AE369" s="149"/>
      <c r="AF369" s="149"/>
      <c r="AG369" s="149" t="s">
        <v>143</v>
      </c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2" x14ac:dyDescent="0.2">
      <c r="A370" s="156"/>
      <c r="B370" s="157"/>
      <c r="C370" s="188" t="s">
        <v>334</v>
      </c>
      <c r="D370" s="162"/>
      <c r="E370" s="163">
        <v>2</v>
      </c>
      <c r="F370" s="160"/>
      <c r="G370" s="160"/>
      <c r="H370" s="160"/>
      <c r="I370" s="160"/>
      <c r="J370" s="160"/>
      <c r="K370" s="160"/>
      <c r="L370" s="160"/>
      <c r="M370" s="160"/>
      <c r="N370" s="159"/>
      <c r="O370" s="159"/>
      <c r="P370" s="159"/>
      <c r="Q370" s="159"/>
      <c r="R370" s="160"/>
      <c r="S370" s="160"/>
      <c r="T370" s="160"/>
      <c r="U370" s="160"/>
      <c r="V370" s="160"/>
      <c r="W370" s="160"/>
      <c r="X370" s="160"/>
      <c r="Y370" s="160"/>
      <c r="Z370" s="149"/>
      <c r="AA370" s="149"/>
      <c r="AB370" s="149"/>
      <c r="AC370" s="149"/>
      <c r="AD370" s="149"/>
      <c r="AE370" s="149"/>
      <c r="AF370" s="149"/>
      <c r="AG370" s="149" t="s">
        <v>145</v>
      </c>
      <c r="AH370" s="149">
        <v>0</v>
      </c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ht="22.5" outlineLevel="1" x14ac:dyDescent="0.2">
      <c r="A371" s="173">
        <v>103</v>
      </c>
      <c r="B371" s="174" t="s">
        <v>491</v>
      </c>
      <c r="C371" s="187" t="s">
        <v>492</v>
      </c>
      <c r="D371" s="175" t="s">
        <v>180</v>
      </c>
      <c r="E371" s="176">
        <v>50</v>
      </c>
      <c r="F371" s="177"/>
      <c r="G371" s="178">
        <f>ROUND(E371*F371,2)</f>
        <v>0</v>
      </c>
      <c r="H371" s="161"/>
      <c r="I371" s="160">
        <f>ROUND(E371*H371,2)</f>
        <v>0</v>
      </c>
      <c r="J371" s="161"/>
      <c r="K371" s="160">
        <f>ROUND(E371*J371,2)</f>
        <v>0</v>
      </c>
      <c r="L371" s="160">
        <v>21</v>
      </c>
      <c r="M371" s="160">
        <f>G371*(1+L371/100)</f>
        <v>0</v>
      </c>
      <c r="N371" s="159">
        <v>9.0000000000000006E-5</v>
      </c>
      <c r="O371" s="159">
        <f>ROUND(E371*N371,2)</f>
        <v>0</v>
      </c>
      <c r="P371" s="159">
        <v>0</v>
      </c>
      <c r="Q371" s="159">
        <f>ROUND(E371*P371,2)</f>
        <v>0</v>
      </c>
      <c r="R371" s="160"/>
      <c r="S371" s="160" t="s">
        <v>140</v>
      </c>
      <c r="T371" s="160" t="s">
        <v>140</v>
      </c>
      <c r="U371" s="160">
        <v>0.06</v>
      </c>
      <c r="V371" s="160">
        <f>ROUND(E371*U371,2)</f>
        <v>3</v>
      </c>
      <c r="W371" s="160"/>
      <c r="X371" s="160" t="s">
        <v>141</v>
      </c>
      <c r="Y371" s="160" t="s">
        <v>142</v>
      </c>
      <c r="Z371" s="149"/>
      <c r="AA371" s="149"/>
      <c r="AB371" s="149"/>
      <c r="AC371" s="149"/>
      <c r="AD371" s="149"/>
      <c r="AE371" s="149"/>
      <c r="AF371" s="149"/>
      <c r="AG371" s="149" t="s">
        <v>143</v>
      </c>
      <c r="AH371" s="149"/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2" x14ac:dyDescent="0.2">
      <c r="A372" s="156"/>
      <c r="B372" s="157"/>
      <c r="C372" s="188" t="s">
        <v>493</v>
      </c>
      <c r="D372" s="162"/>
      <c r="E372" s="163">
        <v>50</v>
      </c>
      <c r="F372" s="160"/>
      <c r="G372" s="160"/>
      <c r="H372" s="160"/>
      <c r="I372" s="160"/>
      <c r="J372" s="160"/>
      <c r="K372" s="160"/>
      <c r="L372" s="160"/>
      <c r="M372" s="160"/>
      <c r="N372" s="159"/>
      <c r="O372" s="159"/>
      <c r="P372" s="159"/>
      <c r="Q372" s="159"/>
      <c r="R372" s="160"/>
      <c r="S372" s="160"/>
      <c r="T372" s="160"/>
      <c r="U372" s="160"/>
      <c r="V372" s="160"/>
      <c r="W372" s="160"/>
      <c r="X372" s="160"/>
      <c r="Y372" s="160"/>
      <c r="Z372" s="149"/>
      <c r="AA372" s="149"/>
      <c r="AB372" s="149"/>
      <c r="AC372" s="149"/>
      <c r="AD372" s="149"/>
      <c r="AE372" s="149"/>
      <c r="AF372" s="149"/>
      <c r="AG372" s="149" t="s">
        <v>145</v>
      </c>
      <c r="AH372" s="149">
        <v>0</v>
      </c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ht="22.5" outlineLevel="1" x14ac:dyDescent="0.2">
      <c r="A373" s="173">
        <v>104</v>
      </c>
      <c r="B373" s="174" t="s">
        <v>494</v>
      </c>
      <c r="C373" s="187" t="s">
        <v>495</v>
      </c>
      <c r="D373" s="175" t="s">
        <v>180</v>
      </c>
      <c r="E373" s="176">
        <v>15</v>
      </c>
      <c r="F373" s="177"/>
      <c r="G373" s="178">
        <f>ROUND(E373*F373,2)</f>
        <v>0</v>
      </c>
      <c r="H373" s="161"/>
      <c r="I373" s="160">
        <f>ROUND(E373*H373,2)</f>
        <v>0</v>
      </c>
      <c r="J373" s="161"/>
      <c r="K373" s="160">
        <f>ROUND(E373*J373,2)</f>
        <v>0</v>
      </c>
      <c r="L373" s="160">
        <v>21</v>
      </c>
      <c r="M373" s="160">
        <f>G373*(1+L373/100)</f>
        <v>0</v>
      </c>
      <c r="N373" s="159">
        <v>1.3999999999999999E-4</v>
      </c>
      <c r="O373" s="159">
        <f>ROUND(E373*N373,2)</f>
        <v>0</v>
      </c>
      <c r="P373" s="159">
        <v>0</v>
      </c>
      <c r="Q373" s="159">
        <f>ROUND(E373*P373,2)</f>
        <v>0</v>
      </c>
      <c r="R373" s="160"/>
      <c r="S373" s="160" t="s">
        <v>140</v>
      </c>
      <c r="T373" s="160" t="s">
        <v>140</v>
      </c>
      <c r="U373" s="160">
        <v>0.06</v>
      </c>
      <c r="V373" s="160">
        <f>ROUND(E373*U373,2)</f>
        <v>0.9</v>
      </c>
      <c r="W373" s="160"/>
      <c r="X373" s="160" t="s">
        <v>141</v>
      </c>
      <c r="Y373" s="160" t="s">
        <v>142</v>
      </c>
      <c r="Z373" s="149"/>
      <c r="AA373" s="149"/>
      <c r="AB373" s="149"/>
      <c r="AC373" s="149"/>
      <c r="AD373" s="149"/>
      <c r="AE373" s="149"/>
      <c r="AF373" s="149"/>
      <c r="AG373" s="149" t="s">
        <v>143</v>
      </c>
      <c r="AH373" s="149"/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2" x14ac:dyDescent="0.2">
      <c r="A374" s="156"/>
      <c r="B374" s="157"/>
      <c r="C374" s="188" t="s">
        <v>320</v>
      </c>
      <c r="D374" s="162"/>
      <c r="E374" s="163">
        <v>15</v>
      </c>
      <c r="F374" s="160"/>
      <c r="G374" s="160"/>
      <c r="H374" s="160"/>
      <c r="I374" s="160"/>
      <c r="J374" s="160"/>
      <c r="K374" s="160"/>
      <c r="L374" s="160"/>
      <c r="M374" s="160"/>
      <c r="N374" s="159"/>
      <c r="O374" s="159"/>
      <c r="P374" s="159"/>
      <c r="Q374" s="159"/>
      <c r="R374" s="160"/>
      <c r="S374" s="160"/>
      <c r="T374" s="160"/>
      <c r="U374" s="160"/>
      <c r="V374" s="160"/>
      <c r="W374" s="160"/>
      <c r="X374" s="160"/>
      <c r="Y374" s="160"/>
      <c r="Z374" s="149"/>
      <c r="AA374" s="149"/>
      <c r="AB374" s="149"/>
      <c r="AC374" s="149"/>
      <c r="AD374" s="149"/>
      <c r="AE374" s="149"/>
      <c r="AF374" s="149"/>
      <c r="AG374" s="149" t="s">
        <v>145</v>
      </c>
      <c r="AH374" s="149">
        <v>0</v>
      </c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1" x14ac:dyDescent="0.2">
      <c r="A375" s="173">
        <v>105</v>
      </c>
      <c r="B375" s="174" t="s">
        <v>289</v>
      </c>
      <c r="C375" s="187" t="s">
        <v>290</v>
      </c>
      <c r="D375" s="175" t="s">
        <v>291</v>
      </c>
      <c r="E375" s="176">
        <v>10</v>
      </c>
      <c r="F375" s="177"/>
      <c r="G375" s="178">
        <f>ROUND(E375*F375,2)</f>
        <v>0</v>
      </c>
      <c r="H375" s="161"/>
      <c r="I375" s="160">
        <f>ROUND(E375*H375,2)</f>
        <v>0</v>
      </c>
      <c r="J375" s="161"/>
      <c r="K375" s="160">
        <f>ROUND(E375*J375,2)</f>
        <v>0</v>
      </c>
      <c r="L375" s="160">
        <v>21</v>
      </c>
      <c r="M375" s="160">
        <f>G375*(1+L375/100)</f>
        <v>0</v>
      </c>
      <c r="N375" s="159">
        <v>0</v>
      </c>
      <c r="O375" s="159">
        <f>ROUND(E375*N375,2)</f>
        <v>0</v>
      </c>
      <c r="P375" s="159">
        <v>0</v>
      </c>
      <c r="Q375" s="159">
        <f>ROUND(E375*P375,2)</f>
        <v>0</v>
      </c>
      <c r="R375" s="160" t="s">
        <v>292</v>
      </c>
      <c r="S375" s="160" t="s">
        <v>140</v>
      </c>
      <c r="T375" s="160" t="s">
        <v>140</v>
      </c>
      <c r="U375" s="160">
        <v>1</v>
      </c>
      <c r="V375" s="160">
        <f>ROUND(E375*U375,2)</f>
        <v>10</v>
      </c>
      <c r="W375" s="160"/>
      <c r="X375" s="160" t="s">
        <v>293</v>
      </c>
      <c r="Y375" s="160" t="s">
        <v>142</v>
      </c>
      <c r="Z375" s="149"/>
      <c r="AA375" s="149"/>
      <c r="AB375" s="149"/>
      <c r="AC375" s="149"/>
      <c r="AD375" s="149"/>
      <c r="AE375" s="149"/>
      <c r="AF375" s="149"/>
      <c r="AG375" s="149" t="s">
        <v>294</v>
      </c>
      <c r="AH375" s="149"/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2" x14ac:dyDescent="0.2">
      <c r="A376" s="156"/>
      <c r="B376" s="157"/>
      <c r="C376" s="188" t="s">
        <v>496</v>
      </c>
      <c r="D376" s="162"/>
      <c r="E376" s="163">
        <v>10</v>
      </c>
      <c r="F376" s="160"/>
      <c r="G376" s="160"/>
      <c r="H376" s="160"/>
      <c r="I376" s="160"/>
      <c r="J376" s="160"/>
      <c r="K376" s="160"/>
      <c r="L376" s="160"/>
      <c r="M376" s="160"/>
      <c r="N376" s="159"/>
      <c r="O376" s="159"/>
      <c r="P376" s="159"/>
      <c r="Q376" s="159"/>
      <c r="R376" s="160"/>
      <c r="S376" s="160"/>
      <c r="T376" s="160"/>
      <c r="U376" s="160"/>
      <c r="V376" s="160"/>
      <c r="W376" s="160"/>
      <c r="X376" s="160"/>
      <c r="Y376" s="160"/>
      <c r="Z376" s="149"/>
      <c r="AA376" s="149"/>
      <c r="AB376" s="149"/>
      <c r="AC376" s="149"/>
      <c r="AD376" s="149"/>
      <c r="AE376" s="149"/>
      <c r="AF376" s="149"/>
      <c r="AG376" s="149" t="s">
        <v>145</v>
      </c>
      <c r="AH376" s="149">
        <v>0</v>
      </c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1" x14ac:dyDescent="0.2">
      <c r="A377" s="173">
        <v>106</v>
      </c>
      <c r="B377" s="174" t="s">
        <v>497</v>
      </c>
      <c r="C377" s="187" t="s">
        <v>498</v>
      </c>
      <c r="D377" s="175" t="s">
        <v>139</v>
      </c>
      <c r="E377" s="176">
        <v>2</v>
      </c>
      <c r="F377" s="177"/>
      <c r="G377" s="178">
        <f>ROUND(E377*F377,2)</f>
        <v>0</v>
      </c>
      <c r="H377" s="161"/>
      <c r="I377" s="160">
        <f>ROUND(E377*H377,2)</f>
        <v>0</v>
      </c>
      <c r="J377" s="161"/>
      <c r="K377" s="160">
        <f>ROUND(E377*J377,2)</f>
        <v>0</v>
      </c>
      <c r="L377" s="160">
        <v>21</v>
      </c>
      <c r="M377" s="160">
        <f>G377*(1+L377/100)</f>
        <v>0</v>
      </c>
      <c r="N377" s="159">
        <v>1.2999999999999999E-3</v>
      </c>
      <c r="O377" s="159">
        <f>ROUND(E377*N377,2)</f>
        <v>0</v>
      </c>
      <c r="P377" s="159">
        <v>0</v>
      </c>
      <c r="Q377" s="159">
        <f>ROUND(E377*P377,2)</f>
        <v>0</v>
      </c>
      <c r="R377" s="160"/>
      <c r="S377" s="160" t="s">
        <v>406</v>
      </c>
      <c r="T377" s="160" t="s">
        <v>414</v>
      </c>
      <c r="U377" s="160">
        <v>0</v>
      </c>
      <c r="V377" s="160">
        <f>ROUND(E377*U377,2)</f>
        <v>0</v>
      </c>
      <c r="W377" s="160"/>
      <c r="X377" s="160" t="s">
        <v>410</v>
      </c>
      <c r="Y377" s="160" t="s">
        <v>142</v>
      </c>
      <c r="Z377" s="149"/>
      <c r="AA377" s="149"/>
      <c r="AB377" s="149"/>
      <c r="AC377" s="149"/>
      <c r="AD377" s="149"/>
      <c r="AE377" s="149"/>
      <c r="AF377" s="149"/>
      <c r="AG377" s="149" t="s">
        <v>411</v>
      </c>
      <c r="AH377" s="149"/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2" x14ac:dyDescent="0.2">
      <c r="A378" s="156"/>
      <c r="B378" s="157"/>
      <c r="C378" s="188" t="s">
        <v>334</v>
      </c>
      <c r="D378" s="162"/>
      <c r="E378" s="163">
        <v>2</v>
      </c>
      <c r="F378" s="160"/>
      <c r="G378" s="160"/>
      <c r="H378" s="160"/>
      <c r="I378" s="160"/>
      <c r="J378" s="160"/>
      <c r="K378" s="160"/>
      <c r="L378" s="160"/>
      <c r="M378" s="160"/>
      <c r="N378" s="159"/>
      <c r="O378" s="159"/>
      <c r="P378" s="159"/>
      <c r="Q378" s="159"/>
      <c r="R378" s="160"/>
      <c r="S378" s="160"/>
      <c r="T378" s="160"/>
      <c r="U378" s="160"/>
      <c r="V378" s="160"/>
      <c r="W378" s="160"/>
      <c r="X378" s="160"/>
      <c r="Y378" s="160"/>
      <c r="Z378" s="149"/>
      <c r="AA378" s="149"/>
      <c r="AB378" s="149"/>
      <c r="AC378" s="149"/>
      <c r="AD378" s="149"/>
      <c r="AE378" s="149"/>
      <c r="AF378" s="149"/>
      <c r="AG378" s="149" t="s">
        <v>145</v>
      </c>
      <c r="AH378" s="149">
        <v>0</v>
      </c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x14ac:dyDescent="0.2">
      <c r="A379" s="166" t="s">
        <v>135</v>
      </c>
      <c r="B379" s="167" t="s">
        <v>102</v>
      </c>
      <c r="C379" s="186" t="s">
        <v>103</v>
      </c>
      <c r="D379" s="168"/>
      <c r="E379" s="169"/>
      <c r="F379" s="170"/>
      <c r="G379" s="171">
        <f>SUMIF(AG380:AG381,"&lt;&gt;NOR",G380:G381)</f>
        <v>0</v>
      </c>
      <c r="H379" s="165"/>
      <c r="I379" s="165">
        <f>SUM(I380:I381)</f>
        <v>0</v>
      </c>
      <c r="J379" s="165"/>
      <c r="K379" s="165">
        <f>SUM(K380:K381)</f>
        <v>0</v>
      </c>
      <c r="L379" s="165"/>
      <c r="M379" s="165">
        <f>SUM(M380:M381)</f>
        <v>0</v>
      </c>
      <c r="N379" s="164"/>
      <c r="O379" s="164">
        <f>SUM(O380:O381)</f>
        <v>0</v>
      </c>
      <c r="P379" s="164"/>
      <c r="Q379" s="164">
        <f>SUM(Q380:Q381)</f>
        <v>0</v>
      </c>
      <c r="R379" s="165"/>
      <c r="S379" s="165"/>
      <c r="T379" s="165"/>
      <c r="U379" s="165"/>
      <c r="V379" s="165">
        <f>SUM(V380:V381)</f>
        <v>0.54</v>
      </c>
      <c r="W379" s="165"/>
      <c r="X379" s="165"/>
      <c r="Y379" s="165"/>
      <c r="AG379" t="s">
        <v>136</v>
      </c>
    </row>
    <row r="380" spans="1:60" outlineLevel="1" x14ac:dyDescent="0.2">
      <c r="A380" s="173">
        <v>107</v>
      </c>
      <c r="B380" s="174" t="s">
        <v>499</v>
      </c>
      <c r="C380" s="187" t="s">
        <v>500</v>
      </c>
      <c r="D380" s="175" t="s">
        <v>139</v>
      </c>
      <c r="E380" s="176">
        <v>2</v>
      </c>
      <c r="F380" s="177"/>
      <c r="G380" s="178">
        <f>ROUND(E380*F380,2)</f>
        <v>0</v>
      </c>
      <c r="H380" s="161"/>
      <c r="I380" s="160">
        <f>ROUND(E380*H380,2)</f>
        <v>0</v>
      </c>
      <c r="J380" s="161"/>
      <c r="K380" s="160">
        <f>ROUND(E380*J380,2)</f>
        <v>0</v>
      </c>
      <c r="L380" s="160">
        <v>21</v>
      </c>
      <c r="M380" s="160">
        <f>G380*(1+L380/100)</f>
        <v>0</v>
      </c>
      <c r="N380" s="159">
        <v>0</v>
      </c>
      <c r="O380" s="159">
        <f>ROUND(E380*N380,2)</f>
        <v>0</v>
      </c>
      <c r="P380" s="159">
        <v>0</v>
      </c>
      <c r="Q380" s="159">
        <f>ROUND(E380*P380,2)</f>
        <v>0</v>
      </c>
      <c r="R380" s="160"/>
      <c r="S380" s="160" t="s">
        <v>140</v>
      </c>
      <c r="T380" s="160" t="s">
        <v>140</v>
      </c>
      <c r="U380" s="160">
        <v>0.27</v>
      </c>
      <c r="V380" s="160">
        <f>ROUND(E380*U380,2)</f>
        <v>0.54</v>
      </c>
      <c r="W380" s="160"/>
      <c r="X380" s="160" t="s">
        <v>141</v>
      </c>
      <c r="Y380" s="160" t="s">
        <v>142</v>
      </c>
      <c r="Z380" s="149"/>
      <c r="AA380" s="149"/>
      <c r="AB380" s="149"/>
      <c r="AC380" s="149"/>
      <c r="AD380" s="149"/>
      <c r="AE380" s="149"/>
      <c r="AF380" s="149"/>
      <c r="AG380" s="149" t="s">
        <v>143</v>
      </c>
      <c r="AH380" s="149"/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2" x14ac:dyDescent="0.2">
      <c r="A381" s="156"/>
      <c r="B381" s="157"/>
      <c r="C381" s="188" t="s">
        <v>334</v>
      </c>
      <c r="D381" s="162"/>
      <c r="E381" s="163">
        <v>2</v>
      </c>
      <c r="F381" s="160"/>
      <c r="G381" s="160"/>
      <c r="H381" s="160"/>
      <c r="I381" s="160"/>
      <c r="J381" s="160"/>
      <c r="K381" s="160"/>
      <c r="L381" s="160"/>
      <c r="M381" s="160"/>
      <c r="N381" s="159"/>
      <c r="O381" s="159"/>
      <c r="P381" s="159"/>
      <c r="Q381" s="159"/>
      <c r="R381" s="160"/>
      <c r="S381" s="160"/>
      <c r="T381" s="160"/>
      <c r="U381" s="160"/>
      <c r="V381" s="160"/>
      <c r="W381" s="160"/>
      <c r="X381" s="160"/>
      <c r="Y381" s="160"/>
      <c r="Z381" s="149"/>
      <c r="AA381" s="149"/>
      <c r="AB381" s="149"/>
      <c r="AC381" s="149"/>
      <c r="AD381" s="149"/>
      <c r="AE381" s="149"/>
      <c r="AF381" s="149"/>
      <c r="AG381" s="149" t="s">
        <v>145</v>
      </c>
      <c r="AH381" s="149">
        <v>0</v>
      </c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x14ac:dyDescent="0.2">
      <c r="A382" s="166" t="s">
        <v>135</v>
      </c>
      <c r="B382" s="167" t="s">
        <v>104</v>
      </c>
      <c r="C382" s="186" t="s">
        <v>105</v>
      </c>
      <c r="D382" s="168"/>
      <c r="E382" s="169"/>
      <c r="F382" s="170"/>
      <c r="G382" s="171">
        <f>SUMIF(AG383:AG387,"&lt;&gt;NOR",G383:G387)</f>
        <v>0</v>
      </c>
      <c r="H382" s="165"/>
      <c r="I382" s="165">
        <f>SUM(I383:I387)</f>
        <v>0</v>
      </c>
      <c r="J382" s="165"/>
      <c r="K382" s="165">
        <f>SUM(K383:K387)</f>
        <v>0</v>
      </c>
      <c r="L382" s="165"/>
      <c r="M382" s="165">
        <f>SUM(M383:M387)</f>
        <v>0</v>
      </c>
      <c r="N382" s="164"/>
      <c r="O382" s="164">
        <f>SUM(O383:O387)</f>
        <v>0</v>
      </c>
      <c r="P382" s="164"/>
      <c r="Q382" s="164">
        <f>SUM(Q383:Q387)</f>
        <v>0</v>
      </c>
      <c r="R382" s="165"/>
      <c r="S382" s="165"/>
      <c r="T382" s="165"/>
      <c r="U382" s="165"/>
      <c r="V382" s="165">
        <f>SUM(V383:V387)</f>
        <v>80.78</v>
      </c>
      <c r="W382" s="165"/>
      <c r="X382" s="165"/>
      <c r="Y382" s="165"/>
      <c r="AG382" t="s">
        <v>136</v>
      </c>
    </row>
    <row r="383" spans="1:60" outlineLevel="1" x14ac:dyDescent="0.2">
      <c r="A383" s="179">
        <v>108</v>
      </c>
      <c r="B383" s="180" t="s">
        <v>501</v>
      </c>
      <c r="C383" s="189" t="s">
        <v>502</v>
      </c>
      <c r="D383" s="181" t="s">
        <v>266</v>
      </c>
      <c r="E383" s="182">
        <v>43.617690000000003</v>
      </c>
      <c r="F383" s="183"/>
      <c r="G383" s="184">
        <f>ROUND(E383*F383,2)</f>
        <v>0</v>
      </c>
      <c r="H383" s="161"/>
      <c r="I383" s="160">
        <f>ROUND(E383*H383,2)</f>
        <v>0</v>
      </c>
      <c r="J383" s="161"/>
      <c r="K383" s="160">
        <f>ROUND(E383*J383,2)</f>
        <v>0</v>
      </c>
      <c r="L383" s="160">
        <v>21</v>
      </c>
      <c r="M383" s="160">
        <f>G383*(1+L383/100)</f>
        <v>0</v>
      </c>
      <c r="N383" s="159">
        <v>0</v>
      </c>
      <c r="O383" s="159">
        <f>ROUND(E383*N383,2)</f>
        <v>0</v>
      </c>
      <c r="P383" s="159">
        <v>0</v>
      </c>
      <c r="Q383" s="159">
        <f>ROUND(E383*P383,2)</f>
        <v>0</v>
      </c>
      <c r="R383" s="160"/>
      <c r="S383" s="160" t="s">
        <v>140</v>
      </c>
      <c r="T383" s="160" t="s">
        <v>140</v>
      </c>
      <c r="U383" s="160">
        <v>0.49</v>
      </c>
      <c r="V383" s="160">
        <f>ROUND(E383*U383,2)</f>
        <v>21.37</v>
      </c>
      <c r="W383" s="160"/>
      <c r="X383" s="160" t="s">
        <v>503</v>
      </c>
      <c r="Y383" s="160" t="s">
        <v>142</v>
      </c>
      <c r="Z383" s="149"/>
      <c r="AA383" s="149"/>
      <c r="AB383" s="149"/>
      <c r="AC383" s="149"/>
      <c r="AD383" s="149"/>
      <c r="AE383" s="149"/>
      <c r="AF383" s="149"/>
      <c r="AG383" s="149" t="s">
        <v>504</v>
      </c>
      <c r="AH383" s="149"/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1" x14ac:dyDescent="0.2">
      <c r="A384" s="179">
        <v>109</v>
      </c>
      <c r="B384" s="180" t="s">
        <v>505</v>
      </c>
      <c r="C384" s="189" t="s">
        <v>506</v>
      </c>
      <c r="D384" s="181" t="s">
        <v>266</v>
      </c>
      <c r="E384" s="182">
        <v>1264.9131299999999</v>
      </c>
      <c r="F384" s="183"/>
      <c r="G384" s="184">
        <f>ROUND(E384*F384,2)</f>
        <v>0</v>
      </c>
      <c r="H384" s="161"/>
      <c r="I384" s="160">
        <f>ROUND(E384*H384,2)</f>
        <v>0</v>
      </c>
      <c r="J384" s="161"/>
      <c r="K384" s="160">
        <f>ROUND(E384*J384,2)</f>
        <v>0</v>
      </c>
      <c r="L384" s="160">
        <v>21</v>
      </c>
      <c r="M384" s="160">
        <f>G384*(1+L384/100)</f>
        <v>0</v>
      </c>
      <c r="N384" s="159">
        <v>0</v>
      </c>
      <c r="O384" s="159">
        <f>ROUND(E384*N384,2)</f>
        <v>0</v>
      </c>
      <c r="P384" s="159">
        <v>0</v>
      </c>
      <c r="Q384" s="159">
        <f>ROUND(E384*P384,2)</f>
        <v>0</v>
      </c>
      <c r="R384" s="160"/>
      <c r="S384" s="160" t="s">
        <v>140</v>
      </c>
      <c r="T384" s="160" t="s">
        <v>140</v>
      </c>
      <c r="U384" s="160">
        <v>0</v>
      </c>
      <c r="V384" s="160">
        <f>ROUND(E384*U384,2)</f>
        <v>0</v>
      </c>
      <c r="W384" s="160"/>
      <c r="X384" s="160" t="s">
        <v>503</v>
      </c>
      <c r="Y384" s="160" t="s">
        <v>142</v>
      </c>
      <c r="Z384" s="149"/>
      <c r="AA384" s="149"/>
      <c r="AB384" s="149"/>
      <c r="AC384" s="149"/>
      <c r="AD384" s="149"/>
      <c r="AE384" s="149"/>
      <c r="AF384" s="149"/>
      <c r="AG384" s="149" t="s">
        <v>504</v>
      </c>
      <c r="AH384" s="149"/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 x14ac:dyDescent="0.2">
      <c r="A385" s="179">
        <v>110</v>
      </c>
      <c r="B385" s="180" t="s">
        <v>507</v>
      </c>
      <c r="C385" s="189" t="s">
        <v>508</v>
      </c>
      <c r="D385" s="181" t="s">
        <v>266</v>
      </c>
      <c r="E385" s="182">
        <v>43.617690000000003</v>
      </c>
      <c r="F385" s="183"/>
      <c r="G385" s="184">
        <f>ROUND(E385*F385,2)</f>
        <v>0</v>
      </c>
      <c r="H385" s="161"/>
      <c r="I385" s="160">
        <f>ROUND(E385*H385,2)</f>
        <v>0</v>
      </c>
      <c r="J385" s="161"/>
      <c r="K385" s="160">
        <f>ROUND(E385*J385,2)</f>
        <v>0</v>
      </c>
      <c r="L385" s="160">
        <v>21</v>
      </c>
      <c r="M385" s="160">
        <f>G385*(1+L385/100)</f>
        <v>0</v>
      </c>
      <c r="N385" s="159">
        <v>0</v>
      </c>
      <c r="O385" s="159">
        <f>ROUND(E385*N385,2)</f>
        <v>0</v>
      </c>
      <c r="P385" s="159">
        <v>0</v>
      </c>
      <c r="Q385" s="159">
        <f>ROUND(E385*P385,2)</f>
        <v>0</v>
      </c>
      <c r="R385" s="160"/>
      <c r="S385" s="160" t="s">
        <v>140</v>
      </c>
      <c r="T385" s="160" t="s">
        <v>140</v>
      </c>
      <c r="U385" s="160">
        <v>0.94199999999999995</v>
      </c>
      <c r="V385" s="160">
        <f>ROUND(E385*U385,2)</f>
        <v>41.09</v>
      </c>
      <c r="W385" s="160"/>
      <c r="X385" s="160" t="s">
        <v>503</v>
      </c>
      <c r="Y385" s="160" t="s">
        <v>142</v>
      </c>
      <c r="Z385" s="149"/>
      <c r="AA385" s="149"/>
      <c r="AB385" s="149"/>
      <c r="AC385" s="149"/>
      <c r="AD385" s="149"/>
      <c r="AE385" s="149"/>
      <c r="AF385" s="149"/>
      <c r="AG385" s="149" t="s">
        <v>504</v>
      </c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1" x14ac:dyDescent="0.2">
      <c r="A386" s="179">
        <v>111</v>
      </c>
      <c r="B386" s="180" t="s">
        <v>509</v>
      </c>
      <c r="C386" s="189" t="s">
        <v>510</v>
      </c>
      <c r="D386" s="181" t="s">
        <v>266</v>
      </c>
      <c r="E386" s="182">
        <v>174.47077999999999</v>
      </c>
      <c r="F386" s="183"/>
      <c r="G386" s="184">
        <f>ROUND(E386*F386,2)</f>
        <v>0</v>
      </c>
      <c r="H386" s="161"/>
      <c r="I386" s="160">
        <f>ROUND(E386*H386,2)</f>
        <v>0</v>
      </c>
      <c r="J386" s="161"/>
      <c r="K386" s="160">
        <f>ROUND(E386*J386,2)</f>
        <v>0</v>
      </c>
      <c r="L386" s="160">
        <v>21</v>
      </c>
      <c r="M386" s="160">
        <f>G386*(1+L386/100)</f>
        <v>0</v>
      </c>
      <c r="N386" s="159">
        <v>0</v>
      </c>
      <c r="O386" s="159">
        <f>ROUND(E386*N386,2)</f>
        <v>0</v>
      </c>
      <c r="P386" s="159">
        <v>0</v>
      </c>
      <c r="Q386" s="159">
        <f>ROUND(E386*P386,2)</f>
        <v>0</v>
      </c>
      <c r="R386" s="160"/>
      <c r="S386" s="160" t="s">
        <v>140</v>
      </c>
      <c r="T386" s="160" t="s">
        <v>140</v>
      </c>
      <c r="U386" s="160">
        <v>0.105</v>
      </c>
      <c r="V386" s="160">
        <f>ROUND(E386*U386,2)</f>
        <v>18.32</v>
      </c>
      <c r="W386" s="160"/>
      <c r="X386" s="160" t="s">
        <v>503</v>
      </c>
      <c r="Y386" s="160" t="s">
        <v>142</v>
      </c>
      <c r="Z386" s="149"/>
      <c r="AA386" s="149"/>
      <c r="AB386" s="149"/>
      <c r="AC386" s="149"/>
      <c r="AD386" s="149"/>
      <c r="AE386" s="149"/>
      <c r="AF386" s="149"/>
      <c r="AG386" s="149" t="s">
        <v>504</v>
      </c>
      <c r="AH386" s="149"/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ht="22.5" outlineLevel="1" x14ac:dyDescent="0.2">
      <c r="A387" s="179">
        <v>112</v>
      </c>
      <c r="B387" s="180" t="s">
        <v>511</v>
      </c>
      <c r="C387" s="189" t="s">
        <v>512</v>
      </c>
      <c r="D387" s="181" t="s">
        <v>266</v>
      </c>
      <c r="E387" s="182">
        <v>43.617690000000003</v>
      </c>
      <c r="F387" s="183"/>
      <c r="G387" s="184">
        <f>ROUND(E387*F387,2)</f>
        <v>0</v>
      </c>
      <c r="H387" s="161"/>
      <c r="I387" s="160">
        <f>ROUND(E387*H387,2)</f>
        <v>0</v>
      </c>
      <c r="J387" s="161"/>
      <c r="K387" s="160">
        <f>ROUND(E387*J387,2)</f>
        <v>0</v>
      </c>
      <c r="L387" s="160">
        <v>21</v>
      </c>
      <c r="M387" s="160">
        <f>G387*(1+L387/100)</f>
        <v>0</v>
      </c>
      <c r="N387" s="159">
        <v>0</v>
      </c>
      <c r="O387" s="159">
        <f>ROUND(E387*N387,2)</f>
        <v>0</v>
      </c>
      <c r="P387" s="159">
        <v>0</v>
      </c>
      <c r="Q387" s="159">
        <f>ROUND(E387*P387,2)</f>
        <v>0</v>
      </c>
      <c r="R387" s="160"/>
      <c r="S387" s="160" t="s">
        <v>140</v>
      </c>
      <c r="T387" s="160" t="s">
        <v>414</v>
      </c>
      <c r="U387" s="160">
        <v>0</v>
      </c>
      <c r="V387" s="160">
        <f>ROUND(E387*U387,2)</f>
        <v>0</v>
      </c>
      <c r="W387" s="160"/>
      <c r="X387" s="160" t="s">
        <v>503</v>
      </c>
      <c r="Y387" s="160" t="s">
        <v>142</v>
      </c>
      <c r="Z387" s="149"/>
      <c r="AA387" s="149"/>
      <c r="AB387" s="149"/>
      <c r="AC387" s="149"/>
      <c r="AD387" s="149"/>
      <c r="AE387" s="149"/>
      <c r="AF387" s="149"/>
      <c r="AG387" s="149" t="s">
        <v>504</v>
      </c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x14ac:dyDescent="0.2">
      <c r="A388" s="166" t="s">
        <v>135</v>
      </c>
      <c r="B388" s="167" t="s">
        <v>107</v>
      </c>
      <c r="C388" s="186" t="s">
        <v>29</v>
      </c>
      <c r="D388" s="168"/>
      <c r="E388" s="169"/>
      <c r="F388" s="170"/>
      <c r="G388" s="171">
        <f>SUMIF(AG389:AG389,"&lt;&gt;NOR",G389:G389)</f>
        <v>0</v>
      </c>
      <c r="H388" s="165"/>
      <c r="I388" s="165">
        <f>SUM(I389:I389)</f>
        <v>0</v>
      </c>
      <c r="J388" s="165"/>
      <c r="K388" s="165">
        <f>SUM(K389:K389)</f>
        <v>0</v>
      </c>
      <c r="L388" s="165"/>
      <c r="M388" s="165">
        <f>SUM(M389:M389)</f>
        <v>0</v>
      </c>
      <c r="N388" s="164"/>
      <c r="O388" s="164">
        <f>SUM(O389:O389)</f>
        <v>0</v>
      </c>
      <c r="P388" s="164"/>
      <c r="Q388" s="164">
        <f>SUM(Q389:Q389)</f>
        <v>0</v>
      </c>
      <c r="R388" s="165"/>
      <c r="S388" s="165"/>
      <c r="T388" s="165"/>
      <c r="U388" s="165"/>
      <c r="V388" s="165">
        <f>SUM(V389:V389)</f>
        <v>0</v>
      </c>
      <c r="W388" s="165"/>
      <c r="X388" s="165"/>
      <c r="Y388" s="165"/>
      <c r="AG388" t="s">
        <v>136</v>
      </c>
    </row>
    <row r="389" spans="1:60" outlineLevel="1" x14ac:dyDescent="0.2">
      <c r="A389" s="179">
        <v>113</v>
      </c>
      <c r="B389" s="180" t="s">
        <v>513</v>
      </c>
      <c r="C389" s="189" t="s">
        <v>514</v>
      </c>
      <c r="D389" s="181" t="s">
        <v>515</v>
      </c>
      <c r="E389" s="182">
        <v>1</v>
      </c>
      <c r="F389" s="183"/>
      <c r="G389" s="184">
        <f>ROUND(E389*F389,2)</f>
        <v>0</v>
      </c>
      <c r="H389" s="161"/>
      <c r="I389" s="160">
        <f>ROUND(E389*H389,2)</f>
        <v>0</v>
      </c>
      <c r="J389" s="161"/>
      <c r="K389" s="160">
        <f>ROUND(E389*J389,2)</f>
        <v>0</v>
      </c>
      <c r="L389" s="160">
        <v>21</v>
      </c>
      <c r="M389" s="160">
        <f>G389*(1+L389/100)</f>
        <v>0</v>
      </c>
      <c r="N389" s="159">
        <v>0</v>
      </c>
      <c r="O389" s="159">
        <f>ROUND(E389*N389,2)</f>
        <v>0</v>
      </c>
      <c r="P389" s="159">
        <v>0</v>
      </c>
      <c r="Q389" s="159">
        <f>ROUND(E389*P389,2)</f>
        <v>0</v>
      </c>
      <c r="R389" s="160"/>
      <c r="S389" s="160" t="s">
        <v>140</v>
      </c>
      <c r="T389" s="160" t="s">
        <v>414</v>
      </c>
      <c r="U389" s="160">
        <v>0</v>
      </c>
      <c r="V389" s="160">
        <f>ROUND(E389*U389,2)</f>
        <v>0</v>
      </c>
      <c r="W389" s="160"/>
      <c r="X389" s="160" t="s">
        <v>516</v>
      </c>
      <c r="Y389" s="160" t="s">
        <v>142</v>
      </c>
      <c r="Z389" s="149"/>
      <c r="AA389" s="149"/>
      <c r="AB389" s="149"/>
      <c r="AC389" s="149"/>
      <c r="AD389" s="149"/>
      <c r="AE389" s="149"/>
      <c r="AF389" s="149"/>
      <c r="AG389" s="149" t="s">
        <v>517</v>
      </c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x14ac:dyDescent="0.2">
      <c r="A390" s="166" t="s">
        <v>135</v>
      </c>
      <c r="B390" s="167" t="s">
        <v>108</v>
      </c>
      <c r="C390" s="186" t="s">
        <v>30</v>
      </c>
      <c r="D390" s="168"/>
      <c r="E390" s="169"/>
      <c r="F390" s="170"/>
      <c r="G390" s="171">
        <f>SUMIF(AG391:AG391,"&lt;&gt;NOR",G391:G391)</f>
        <v>0</v>
      </c>
      <c r="H390" s="165"/>
      <c r="I390" s="165">
        <f>SUM(I391:I391)</f>
        <v>0</v>
      </c>
      <c r="J390" s="165"/>
      <c r="K390" s="165">
        <f>SUM(K391:K391)</f>
        <v>0</v>
      </c>
      <c r="L390" s="165"/>
      <c r="M390" s="165">
        <f>SUM(M391:M391)</f>
        <v>0</v>
      </c>
      <c r="N390" s="164"/>
      <c r="O390" s="164">
        <f>SUM(O391:O391)</f>
        <v>0</v>
      </c>
      <c r="P390" s="164"/>
      <c r="Q390" s="164">
        <f>SUM(Q391:Q391)</f>
        <v>0</v>
      </c>
      <c r="R390" s="165"/>
      <c r="S390" s="165"/>
      <c r="T390" s="165"/>
      <c r="U390" s="165"/>
      <c r="V390" s="165">
        <f>SUM(V391:V391)</f>
        <v>0</v>
      </c>
      <c r="W390" s="165"/>
      <c r="X390" s="165"/>
      <c r="Y390" s="165"/>
      <c r="AG390" t="s">
        <v>136</v>
      </c>
    </row>
    <row r="391" spans="1:60" outlineLevel="1" x14ac:dyDescent="0.2">
      <c r="A391" s="173">
        <v>114</v>
      </c>
      <c r="B391" s="174" t="s">
        <v>518</v>
      </c>
      <c r="C391" s="187" t="s">
        <v>519</v>
      </c>
      <c r="D391" s="175" t="s">
        <v>515</v>
      </c>
      <c r="E391" s="176">
        <v>1</v>
      </c>
      <c r="F391" s="177"/>
      <c r="G391" s="178">
        <f>ROUND(E391*F391,2)</f>
        <v>0</v>
      </c>
      <c r="H391" s="161"/>
      <c r="I391" s="160">
        <f>ROUND(E391*H391,2)</f>
        <v>0</v>
      </c>
      <c r="J391" s="161"/>
      <c r="K391" s="160">
        <f>ROUND(E391*J391,2)</f>
        <v>0</v>
      </c>
      <c r="L391" s="160">
        <v>21</v>
      </c>
      <c r="M391" s="160">
        <f>G391*(1+L391/100)</f>
        <v>0</v>
      </c>
      <c r="N391" s="159">
        <v>0</v>
      </c>
      <c r="O391" s="159">
        <f>ROUND(E391*N391,2)</f>
        <v>0</v>
      </c>
      <c r="P391" s="159">
        <v>0</v>
      </c>
      <c r="Q391" s="159">
        <f>ROUND(E391*P391,2)</f>
        <v>0</v>
      </c>
      <c r="R391" s="160"/>
      <c r="S391" s="160" t="s">
        <v>140</v>
      </c>
      <c r="T391" s="160" t="s">
        <v>414</v>
      </c>
      <c r="U391" s="160">
        <v>0</v>
      </c>
      <c r="V391" s="160">
        <f>ROUND(E391*U391,2)</f>
        <v>0</v>
      </c>
      <c r="W391" s="160"/>
      <c r="X391" s="160" t="s">
        <v>516</v>
      </c>
      <c r="Y391" s="160" t="s">
        <v>142</v>
      </c>
      <c r="Z391" s="149"/>
      <c r="AA391" s="149"/>
      <c r="AB391" s="149"/>
      <c r="AC391" s="149"/>
      <c r="AD391" s="149"/>
      <c r="AE391" s="149"/>
      <c r="AF391" s="149"/>
      <c r="AG391" s="149" t="s">
        <v>517</v>
      </c>
      <c r="AH391" s="149"/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x14ac:dyDescent="0.2">
      <c r="A392" s="3"/>
      <c r="B392" s="4"/>
      <c r="C392" s="191"/>
      <c r="D392" s="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AE392">
        <v>12</v>
      </c>
      <c r="AF392">
        <v>21</v>
      </c>
      <c r="AG392" t="s">
        <v>121</v>
      </c>
    </row>
    <row r="393" spans="1:60" x14ac:dyDescent="0.2">
      <c r="A393" s="152"/>
      <c r="B393" s="153" t="s">
        <v>31</v>
      </c>
      <c r="C393" s="192"/>
      <c r="D393" s="154"/>
      <c r="E393" s="155"/>
      <c r="F393" s="155"/>
      <c r="G393" s="172">
        <f>G8+G17+G38+G54+G60+G63+G66+G120+G122+G143+G182+G253+G262+G302+G325+G335+G362+G379+G382+G388+G390</f>
        <v>0</v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AE393">
        <f>SUMIF(L7:L391,AE392,G7:G391)</f>
        <v>0</v>
      </c>
      <c r="AF393">
        <f>SUMIF(L7:L391,AF392,G7:G391)</f>
        <v>0</v>
      </c>
      <c r="AG393" t="s">
        <v>520</v>
      </c>
    </row>
    <row r="394" spans="1:60" x14ac:dyDescent="0.2">
      <c r="A394" s="3"/>
      <c r="B394" s="4"/>
      <c r="C394" s="191"/>
      <c r="D394" s="6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60" x14ac:dyDescent="0.2">
      <c r="A395" s="3"/>
      <c r="B395" s="4"/>
      <c r="C395" s="191"/>
      <c r="D395" s="6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60" x14ac:dyDescent="0.2">
      <c r="A396" s="258" t="s">
        <v>521</v>
      </c>
      <c r="B396" s="258"/>
      <c r="C396" s="259"/>
      <c r="D396" s="6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60" x14ac:dyDescent="0.2">
      <c r="A397" s="260"/>
      <c r="B397" s="261"/>
      <c r="C397" s="262"/>
      <c r="D397" s="261"/>
      <c r="E397" s="261"/>
      <c r="F397" s="261"/>
      <c r="G397" s="26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AG397" t="s">
        <v>522</v>
      </c>
    </row>
    <row r="398" spans="1:60" x14ac:dyDescent="0.2">
      <c r="A398" s="264"/>
      <c r="B398" s="265"/>
      <c r="C398" s="266"/>
      <c r="D398" s="265"/>
      <c r="E398" s="265"/>
      <c r="F398" s="265"/>
      <c r="G398" s="267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60" x14ac:dyDescent="0.2">
      <c r="A399" s="264"/>
      <c r="B399" s="265"/>
      <c r="C399" s="266"/>
      <c r="D399" s="265"/>
      <c r="E399" s="265"/>
      <c r="F399" s="265"/>
      <c r="G399" s="267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60" x14ac:dyDescent="0.2">
      <c r="A400" s="264"/>
      <c r="B400" s="265"/>
      <c r="C400" s="266"/>
      <c r="D400" s="265"/>
      <c r="E400" s="265"/>
      <c r="F400" s="265"/>
      <c r="G400" s="267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33" x14ac:dyDescent="0.2">
      <c r="A401" s="268"/>
      <c r="B401" s="269"/>
      <c r="C401" s="270"/>
      <c r="D401" s="269"/>
      <c r="E401" s="269"/>
      <c r="F401" s="269"/>
      <c r="G401" s="271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33" x14ac:dyDescent="0.2">
      <c r="A402" s="3"/>
      <c r="B402" s="4"/>
      <c r="C402" s="191"/>
      <c r="D402" s="6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33" x14ac:dyDescent="0.2">
      <c r="C403" s="193"/>
      <c r="D403" s="10"/>
      <c r="AG403" t="s">
        <v>523</v>
      </c>
    </row>
    <row r="404" spans="1:33" x14ac:dyDescent="0.2">
      <c r="D404" s="10"/>
    </row>
    <row r="405" spans="1:33" x14ac:dyDescent="0.2">
      <c r="D405" s="10"/>
    </row>
    <row r="406" spans="1:33" x14ac:dyDescent="0.2">
      <c r="D406" s="10"/>
    </row>
    <row r="407" spans="1:33" x14ac:dyDescent="0.2">
      <c r="D407" s="10"/>
    </row>
    <row r="408" spans="1:33" x14ac:dyDescent="0.2">
      <c r="D408" s="10"/>
    </row>
    <row r="409" spans="1:33" x14ac:dyDescent="0.2">
      <c r="D409" s="10"/>
    </row>
    <row r="410" spans="1:33" x14ac:dyDescent="0.2">
      <c r="D410" s="10"/>
    </row>
    <row r="411" spans="1:33" x14ac:dyDescent="0.2">
      <c r="D411" s="10"/>
    </row>
    <row r="412" spans="1:33" x14ac:dyDescent="0.2">
      <c r="D412" s="10"/>
    </row>
    <row r="413" spans="1:33" x14ac:dyDescent="0.2">
      <c r="D413" s="10"/>
    </row>
    <row r="414" spans="1:33" x14ac:dyDescent="0.2">
      <c r="D414" s="10"/>
    </row>
    <row r="415" spans="1:33" x14ac:dyDescent="0.2">
      <c r="D415" s="10"/>
    </row>
    <row r="416" spans="1:33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97:G401"/>
    <mergeCell ref="A1:G1"/>
    <mergeCell ref="C2:G2"/>
    <mergeCell ref="C3:G3"/>
    <mergeCell ref="C4:G4"/>
    <mergeCell ref="A396:C39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2437_01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2437_01 Pol'!Názvy_tisku</vt:lpstr>
      <vt:lpstr>oadresa</vt:lpstr>
      <vt:lpstr>Stavba!Objednatel</vt:lpstr>
      <vt:lpstr>Stavba!Objekt</vt:lpstr>
      <vt:lpstr>'01 2437_01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Malina</dc:creator>
  <cp:lastModifiedBy>Vladimír Korek</cp:lastModifiedBy>
  <cp:lastPrinted>2019-03-19T12:27:02Z</cp:lastPrinted>
  <dcterms:created xsi:type="dcterms:W3CDTF">2009-04-08T07:15:50Z</dcterms:created>
  <dcterms:modified xsi:type="dcterms:W3CDTF">2025-04-04T07:19:34Z</dcterms:modified>
</cp:coreProperties>
</file>