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ladimír Korek\Desktop\Documents\Obec\STAVBY OBCE\2024\DPS - opravy koupelen II\VŘ - OK 24\"/>
    </mc:Choice>
  </mc:AlternateContent>
  <xr:revisionPtr revIDLastSave="0" documentId="8_{D8171F23-7FB4-4902-87A1-90D3849CBCE9}" xr6:coauthVersionLast="47" xr6:coauthVersionMax="47" xr10:uidLastSave="{00000000-0000-0000-0000-000000000000}"/>
  <bookViews>
    <workbookView xWindow="780" yWindow="780" windowWidth="14220" windowHeight="14550" firstSheet="1" activeTab="3" xr2:uid="{00000000-000D-0000-FFFF-FFFF00000000}"/>
  </bookViews>
  <sheets>
    <sheet name="Pokyny pro vyplnění" sheetId="11" state="hidden" r:id="rId1"/>
    <sheet name="Stavba" sheetId="1" r:id="rId2"/>
    <sheet name="VzorPolozky" sheetId="10" state="hidden" r:id="rId3"/>
    <sheet name="Rozpočet Pol" sheetId="12" r:id="rId4"/>
  </sheets>
  <externalReferences>
    <externalReference r:id="rId5"/>
  </externalReferences>
  <definedNames>
    <definedName name="CelkemDPHVypocet" localSheetId="1">Stavba!$H$40</definedName>
    <definedName name="CenaCelkem">Stavba!$G$29</definedName>
    <definedName name="CenaCelkemBezDPH">Stavba!$G$28</definedName>
    <definedName name="CenaCelkemVypocet" localSheetId="1">Stavba!$I$40</definedName>
    <definedName name="cisloobjektu">Stavba!$C$3</definedName>
    <definedName name="CisloRozpoctu">'[1]Krycí list'!$C$2</definedName>
    <definedName name="CisloStavby" localSheetId="1">Stavba!$C$2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Stavba!$D$3</definedName>
    <definedName name="NazevRozpoctu">'[1]Krycí list'!$D$2</definedName>
    <definedName name="NazevStavby" localSheetId="1">Stavba!$D$2</definedName>
    <definedName name="nazevstavby">'[1]Krycí list'!$C$7</definedName>
    <definedName name="NazevStavebnihoRozpoctu">Stavba!$E$4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'Rozpočet Pol'!$A$1:$U$131</definedName>
    <definedName name="_xlnm.Print_Area" localSheetId="1">Stavba!$A$1:$J$64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Stavba!$F$40</definedName>
    <definedName name="ZakladDPHZakl">Stavba!$G$25</definedName>
    <definedName name="ZakladDPHZaklVypocet" localSheetId="1">Stavba!$G$40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12" l="1"/>
  <c r="I8" i="12" s="1"/>
  <c r="K9" i="12"/>
  <c r="M9" i="12"/>
  <c r="O9" i="12"/>
  <c r="Q9" i="12"/>
  <c r="Q8" i="12" s="1"/>
  <c r="U9" i="12"/>
  <c r="I10" i="12"/>
  <c r="K10" i="12"/>
  <c r="M10" i="12"/>
  <c r="O10" i="12"/>
  <c r="Q10" i="12"/>
  <c r="U10" i="12"/>
  <c r="I12" i="12"/>
  <c r="K12" i="12"/>
  <c r="M12" i="12"/>
  <c r="M11" i="12" s="1"/>
  <c r="O12" i="12"/>
  <c r="Q12" i="12"/>
  <c r="U12" i="12"/>
  <c r="I13" i="12"/>
  <c r="I11" i="12" s="1"/>
  <c r="K13" i="12"/>
  <c r="M13" i="12"/>
  <c r="O13" i="12"/>
  <c r="Q13" i="12"/>
  <c r="Q11" i="12" s="1"/>
  <c r="U13" i="12"/>
  <c r="Q14" i="12"/>
  <c r="U14" i="12"/>
  <c r="I15" i="12"/>
  <c r="I14" i="12" s="1"/>
  <c r="K15" i="12"/>
  <c r="K14" i="12" s="1"/>
  <c r="M15" i="12"/>
  <c r="M14" i="12" s="1"/>
  <c r="O15" i="12"/>
  <c r="O14" i="12" s="1"/>
  <c r="Q15" i="12"/>
  <c r="U15" i="12"/>
  <c r="I16" i="12"/>
  <c r="I17" i="12"/>
  <c r="K17" i="12"/>
  <c r="K16" i="12" s="1"/>
  <c r="M17" i="12"/>
  <c r="M16" i="12" s="1"/>
  <c r="O17" i="12"/>
  <c r="O16" i="12" s="1"/>
  <c r="Q17" i="12"/>
  <c r="Q16" i="12" s="1"/>
  <c r="U17" i="12"/>
  <c r="U16" i="12" s="1"/>
  <c r="I19" i="12"/>
  <c r="K19" i="12"/>
  <c r="M19" i="12"/>
  <c r="O19" i="12"/>
  <c r="Q19" i="12"/>
  <c r="U19" i="12"/>
  <c r="I20" i="12"/>
  <c r="K20" i="12"/>
  <c r="M20" i="12"/>
  <c r="O20" i="12"/>
  <c r="O18" i="12" s="1"/>
  <c r="Q20" i="12"/>
  <c r="U20" i="12"/>
  <c r="I21" i="12"/>
  <c r="K21" i="12"/>
  <c r="M21" i="12"/>
  <c r="O21" i="12"/>
  <c r="Q21" i="12"/>
  <c r="U21" i="12"/>
  <c r="I23" i="12"/>
  <c r="K23" i="12"/>
  <c r="M23" i="12"/>
  <c r="O23" i="12"/>
  <c r="Q23" i="12"/>
  <c r="U23" i="12"/>
  <c r="I24" i="12"/>
  <c r="K24" i="12"/>
  <c r="K22" i="12" s="1"/>
  <c r="M24" i="12"/>
  <c r="O24" i="12"/>
  <c r="Q24" i="12"/>
  <c r="U24" i="12"/>
  <c r="U22" i="12" s="1"/>
  <c r="I25" i="12"/>
  <c r="K25" i="12"/>
  <c r="M25" i="12"/>
  <c r="O25" i="12"/>
  <c r="Q25" i="12"/>
  <c r="U25" i="12"/>
  <c r="I27" i="12"/>
  <c r="K27" i="12"/>
  <c r="M27" i="12"/>
  <c r="O27" i="12"/>
  <c r="Q27" i="12"/>
  <c r="U27" i="12"/>
  <c r="I28" i="12"/>
  <c r="K28" i="12"/>
  <c r="M28" i="12"/>
  <c r="O28" i="12"/>
  <c r="Q28" i="12"/>
  <c r="U28" i="12"/>
  <c r="I29" i="12"/>
  <c r="K29" i="12"/>
  <c r="M29" i="12"/>
  <c r="O29" i="12"/>
  <c r="Q29" i="12"/>
  <c r="U29" i="12"/>
  <c r="I30" i="12"/>
  <c r="K30" i="12"/>
  <c r="M30" i="12"/>
  <c r="O30" i="12"/>
  <c r="Q30" i="12"/>
  <c r="U30" i="12"/>
  <c r="I31" i="12"/>
  <c r="K31" i="12"/>
  <c r="M31" i="12"/>
  <c r="O31" i="12"/>
  <c r="Q31" i="12"/>
  <c r="U31" i="12"/>
  <c r="I32" i="12"/>
  <c r="K32" i="12"/>
  <c r="M32" i="12"/>
  <c r="O32" i="12"/>
  <c r="Q32" i="12"/>
  <c r="U32" i="12"/>
  <c r="I33" i="12"/>
  <c r="K33" i="12"/>
  <c r="M33" i="12"/>
  <c r="O33" i="12"/>
  <c r="Q33" i="12"/>
  <c r="U33" i="12"/>
  <c r="I34" i="12"/>
  <c r="K34" i="12"/>
  <c r="M34" i="12"/>
  <c r="O34" i="12"/>
  <c r="Q34" i="12"/>
  <c r="U34" i="12"/>
  <c r="I35" i="12"/>
  <c r="K35" i="12"/>
  <c r="M35" i="12"/>
  <c r="O35" i="12"/>
  <c r="Q35" i="12"/>
  <c r="U35" i="12"/>
  <c r="I36" i="12"/>
  <c r="K36" i="12"/>
  <c r="M36" i="12"/>
  <c r="O36" i="12"/>
  <c r="Q36" i="12"/>
  <c r="U36" i="12"/>
  <c r="I38" i="12"/>
  <c r="K38" i="12"/>
  <c r="M38" i="12"/>
  <c r="O38" i="12"/>
  <c r="Q38" i="12"/>
  <c r="U38" i="12"/>
  <c r="I39" i="12"/>
  <c r="K39" i="12"/>
  <c r="K37" i="12" s="1"/>
  <c r="M39" i="12"/>
  <c r="O39" i="12"/>
  <c r="Q39" i="12"/>
  <c r="U39" i="12"/>
  <c r="U37" i="12" s="1"/>
  <c r="I40" i="12"/>
  <c r="K40" i="12"/>
  <c r="M40" i="12"/>
  <c r="O40" i="12"/>
  <c r="Q40" i="12"/>
  <c r="U40" i="12"/>
  <c r="I42" i="12"/>
  <c r="K42" i="12"/>
  <c r="M42" i="12"/>
  <c r="O42" i="12"/>
  <c r="Q42" i="12"/>
  <c r="U42" i="12"/>
  <c r="I43" i="12"/>
  <c r="K43" i="12"/>
  <c r="M43" i="12"/>
  <c r="O43" i="12"/>
  <c r="Q43" i="12"/>
  <c r="U43" i="12"/>
  <c r="I44" i="12"/>
  <c r="K44" i="12"/>
  <c r="M44" i="12"/>
  <c r="O44" i="12"/>
  <c r="Q44" i="12"/>
  <c r="U44" i="12"/>
  <c r="I45" i="12"/>
  <c r="K45" i="12"/>
  <c r="M45" i="12"/>
  <c r="O45" i="12"/>
  <c r="Q45" i="12"/>
  <c r="U45" i="12"/>
  <c r="I46" i="12"/>
  <c r="K46" i="12"/>
  <c r="M46" i="12"/>
  <c r="O46" i="12"/>
  <c r="Q46" i="12"/>
  <c r="U46" i="12"/>
  <c r="I47" i="12"/>
  <c r="K47" i="12"/>
  <c r="M47" i="12"/>
  <c r="O47" i="12"/>
  <c r="Q47" i="12"/>
  <c r="U47" i="12"/>
  <c r="I49" i="12"/>
  <c r="K49" i="12"/>
  <c r="M49" i="12"/>
  <c r="O49" i="12"/>
  <c r="Q49" i="12"/>
  <c r="U49" i="12"/>
  <c r="I50" i="12"/>
  <c r="K50" i="12"/>
  <c r="M50" i="12"/>
  <c r="O50" i="12"/>
  <c r="Q50" i="12"/>
  <c r="U50" i="12"/>
  <c r="I51" i="12"/>
  <c r="K51" i="12"/>
  <c r="M51" i="12"/>
  <c r="O51" i="12"/>
  <c r="Q51" i="12"/>
  <c r="U51" i="12"/>
  <c r="I52" i="12"/>
  <c r="K52" i="12"/>
  <c r="M52" i="12"/>
  <c r="O52" i="12"/>
  <c r="Q52" i="12"/>
  <c r="U52" i="12"/>
  <c r="I54" i="12"/>
  <c r="K54" i="12"/>
  <c r="M54" i="12"/>
  <c r="O54" i="12"/>
  <c r="Q54" i="12"/>
  <c r="U54" i="12"/>
  <c r="I55" i="12"/>
  <c r="K55" i="12"/>
  <c r="M55" i="12"/>
  <c r="O55" i="12"/>
  <c r="Q55" i="12"/>
  <c r="U55" i="12"/>
  <c r="I56" i="12"/>
  <c r="K56" i="12"/>
  <c r="M56" i="12"/>
  <c r="O56" i="12"/>
  <c r="Q56" i="12"/>
  <c r="U56" i="12"/>
  <c r="I57" i="12"/>
  <c r="K57" i="12"/>
  <c r="M57" i="12"/>
  <c r="O57" i="12"/>
  <c r="Q57" i="12"/>
  <c r="U57" i="12"/>
  <c r="I58" i="12"/>
  <c r="K58" i="12"/>
  <c r="M58" i="12"/>
  <c r="O58" i="12"/>
  <c r="Q58" i="12"/>
  <c r="U58" i="12"/>
  <c r="I59" i="12"/>
  <c r="K59" i="12"/>
  <c r="M59" i="12"/>
  <c r="O59" i="12"/>
  <c r="Q59" i="12"/>
  <c r="U59" i="12"/>
  <c r="I60" i="12"/>
  <c r="K60" i="12"/>
  <c r="M60" i="12"/>
  <c r="O60" i="12"/>
  <c r="Q60" i="12"/>
  <c r="U60" i="12"/>
  <c r="I61" i="12"/>
  <c r="K61" i="12"/>
  <c r="M61" i="12"/>
  <c r="O61" i="12"/>
  <c r="Q61" i="12"/>
  <c r="U61" i="12"/>
  <c r="I62" i="12"/>
  <c r="K62" i="12"/>
  <c r="M62" i="12"/>
  <c r="O62" i="12"/>
  <c r="Q62" i="12"/>
  <c r="U62" i="12"/>
  <c r="I63" i="12"/>
  <c r="K63" i="12"/>
  <c r="M63" i="12"/>
  <c r="O63" i="12"/>
  <c r="Q63" i="12"/>
  <c r="U63" i="12"/>
  <c r="I64" i="12"/>
  <c r="K64" i="12"/>
  <c r="M64" i="12"/>
  <c r="O64" i="12"/>
  <c r="Q64" i="12"/>
  <c r="U64" i="12"/>
  <c r="I65" i="12"/>
  <c r="K65" i="12"/>
  <c r="M65" i="12"/>
  <c r="O65" i="12"/>
  <c r="Q65" i="12"/>
  <c r="U65" i="12"/>
  <c r="I66" i="12"/>
  <c r="K66" i="12"/>
  <c r="M66" i="12"/>
  <c r="O66" i="12"/>
  <c r="Q66" i="12"/>
  <c r="U66" i="12"/>
  <c r="I67" i="12"/>
  <c r="K67" i="12"/>
  <c r="M67" i="12"/>
  <c r="O67" i="12"/>
  <c r="Q67" i="12"/>
  <c r="U67" i="12"/>
  <c r="I69" i="12"/>
  <c r="K69" i="12"/>
  <c r="M69" i="12"/>
  <c r="O69" i="12"/>
  <c r="Q69" i="12"/>
  <c r="U69" i="12"/>
  <c r="I70" i="12"/>
  <c r="K70" i="12"/>
  <c r="M70" i="12"/>
  <c r="O70" i="12"/>
  <c r="Q70" i="12"/>
  <c r="U70" i="12"/>
  <c r="I71" i="12"/>
  <c r="K71" i="12"/>
  <c r="M71" i="12"/>
  <c r="O71" i="12"/>
  <c r="Q71" i="12"/>
  <c r="U71" i="12"/>
  <c r="I72" i="12"/>
  <c r="K72" i="12"/>
  <c r="M72" i="12"/>
  <c r="O72" i="12"/>
  <c r="Q72" i="12"/>
  <c r="U72" i="12"/>
  <c r="I73" i="12"/>
  <c r="K73" i="12"/>
  <c r="M73" i="12"/>
  <c r="O73" i="12"/>
  <c r="Q73" i="12"/>
  <c r="U73" i="12"/>
  <c r="I74" i="12"/>
  <c r="K74" i="12"/>
  <c r="M74" i="12"/>
  <c r="O74" i="12"/>
  <c r="Q74" i="12"/>
  <c r="U74" i="12"/>
  <c r="I75" i="12"/>
  <c r="K75" i="12"/>
  <c r="M75" i="12"/>
  <c r="O75" i="12"/>
  <c r="Q75" i="12"/>
  <c r="U75" i="12"/>
  <c r="I76" i="12"/>
  <c r="K76" i="12"/>
  <c r="M76" i="12"/>
  <c r="O76" i="12"/>
  <c r="Q76" i="12"/>
  <c r="U76" i="12"/>
  <c r="I77" i="12"/>
  <c r="K77" i="12"/>
  <c r="M77" i="12"/>
  <c r="O77" i="12"/>
  <c r="Q77" i="12"/>
  <c r="U77" i="12"/>
  <c r="I79" i="12"/>
  <c r="K79" i="12"/>
  <c r="M79" i="12"/>
  <c r="O79" i="12"/>
  <c r="Q79" i="12"/>
  <c r="U79" i="12"/>
  <c r="I80" i="12"/>
  <c r="K80" i="12"/>
  <c r="M80" i="12"/>
  <c r="O80" i="12"/>
  <c r="Q80" i="12"/>
  <c r="U80" i="12"/>
  <c r="I81" i="12"/>
  <c r="K81" i="12"/>
  <c r="M81" i="12"/>
  <c r="O81" i="12"/>
  <c r="Q81" i="12"/>
  <c r="U81" i="12"/>
  <c r="I82" i="12"/>
  <c r="K82" i="12"/>
  <c r="M82" i="12"/>
  <c r="O82" i="12"/>
  <c r="Q82" i="12"/>
  <c r="U82" i="12"/>
  <c r="I83" i="12"/>
  <c r="K83" i="12"/>
  <c r="M83" i="12"/>
  <c r="O83" i="12"/>
  <c r="Q83" i="12"/>
  <c r="U83" i="12"/>
  <c r="I84" i="12"/>
  <c r="K84" i="12"/>
  <c r="M84" i="12"/>
  <c r="O84" i="12"/>
  <c r="Q84" i="12"/>
  <c r="U84" i="12"/>
  <c r="I85" i="12"/>
  <c r="K85" i="12"/>
  <c r="M85" i="12"/>
  <c r="O85" i="12"/>
  <c r="Q85" i="12"/>
  <c r="U85" i="12"/>
  <c r="I86" i="12"/>
  <c r="K86" i="12"/>
  <c r="M86" i="12"/>
  <c r="O86" i="12"/>
  <c r="Q86" i="12"/>
  <c r="U86" i="12"/>
  <c r="I87" i="12"/>
  <c r="K87" i="12"/>
  <c r="M87" i="12"/>
  <c r="O87" i="12"/>
  <c r="Q87" i="12"/>
  <c r="U87" i="12"/>
  <c r="I88" i="12"/>
  <c r="K88" i="12"/>
  <c r="M88" i="12"/>
  <c r="O88" i="12"/>
  <c r="Q88" i="12"/>
  <c r="U88" i="12"/>
  <c r="I89" i="12"/>
  <c r="K89" i="12"/>
  <c r="M89" i="12"/>
  <c r="O89" i="12"/>
  <c r="Q89" i="12"/>
  <c r="U89" i="12"/>
  <c r="I90" i="12"/>
  <c r="K90" i="12"/>
  <c r="M90" i="12"/>
  <c r="O90" i="12"/>
  <c r="Q90" i="12"/>
  <c r="U90" i="12"/>
  <c r="I91" i="12"/>
  <c r="K91" i="12"/>
  <c r="M91" i="12"/>
  <c r="O91" i="12"/>
  <c r="Q91" i="12"/>
  <c r="U91" i="12"/>
  <c r="I92" i="12"/>
  <c r="K92" i="12"/>
  <c r="M92" i="12"/>
  <c r="O92" i="12"/>
  <c r="Q92" i="12"/>
  <c r="U92" i="12"/>
  <c r="I93" i="12"/>
  <c r="K93" i="12"/>
  <c r="M93" i="12"/>
  <c r="O93" i="12"/>
  <c r="Q93" i="12"/>
  <c r="U93" i="12"/>
  <c r="I94" i="12"/>
  <c r="K94" i="12"/>
  <c r="M94" i="12"/>
  <c r="O94" i="12"/>
  <c r="Q94" i="12"/>
  <c r="U94" i="12"/>
  <c r="I95" i="12"/>
  <c r="K95" i="12"/>
  <c r="M95" i="12"/>
  <c r="O95" i="12"/>
  <c r="Q95" i="12"/>
  <c r="U95" i="12"/>
  <c r="I96" i="12"/>
  <c r="K96" i="12"/>
  <c r="M96" i="12"/>
  <c r="O96" i="12"/>
  <c r="Q96" i="12"/>
  <c r="U96" i="12"/>
  <c r="I97" i="12"/>
  <c r="K97" i="12"/>
  <c r="M97" i="12"/>
  <c r="O97" i="12"/>
  <c r="Q97" i="12"/>
  <c r="U97" i="12"/>
  <c r="I98" i="12"/>
  <c r="K98" i="12"/>
  <c r="M98" i="12"/>
  <c r="O98" i="12"/>
  <c r="Q98" i="12"/>
  <c r="U98" i="12"/>
  <c r="I99" i="12"/>
  <c r="K99" i="12"/>
  <c r="M99" i="12"/>
  <c r="O99" i="12"/>
  <c r="Q99" i="12"/>
  <c r="U99" i="12"/>
  <c r="I100" i="12"/>
  <c r="K100" i="12"/>
  <c r="M100" i="12"/>
  <c r="O100" i="12"/>
  <c r="Q100" i="12"/>
  <c r="U100" i="12"/>
  <c r="I101" i="12"/>
  <c r="K101" i="12"/>
  <c r="M101" i="12"/>
  <c r="O101" i="12"/>
  <c r="Q101" i="12"/>
  <c r="U101" i="12"/>
  <c r="I103" i="12"/>
  <c r="K103" i="12"/>
  <c r="M103" i="12"/>
  <c r="O103" i="12"/>
  <c r="Q103" i="12"/>
  <c r="U103" i="12"/>
  <c r="I104" i="12"/>
  <c r="K104" i="12"/>
  <c r="M104" i="12"/>
  <c r="O104" i="12"/>
  <c r="Q104" i="12"/>
  <c r="U104" i="12"/>
  <c r="I105" i="12"/>
  <c r="K105" i="12"/>
  <c r="M105" i="12"/>
  <c r="O105" i="12"/>
  <c r="Q105" i="12"/>
  <c r="U105" i="12"/>
  <c r="I106" i="12"/>
  <c r="K106" i="12"/>
  <c r="M106" i="12"/>
  <c r="O106" i="12"/>
  <c r="Q106" i="12"/>
  <c r="U106" i="12"/>
  <c r="I107" i="12"/>
  <c r="K107" i="12"/>
  <c r="M107" i="12"/>
  <c r="O107" i="12"/>
  <c r="Q107" i="12"/>
  <c r="U107" i="12"/>
  <c r="I109" i="12"/>
  <c r="K109" i="12"/>
  <c r="M109" i="12"/>
  <c r="O109" i="12"/>
  <c r="Q109" i="12"/>
  <c r="U109" i="12"/>
  <c r="I110" i="12"/>
  <c r="K110" i="12"/>
  <c r="M110" i="12"/>
  <c r="O110" i="12"/>
  <c r="Q110" i="12"/>
  <c r="U110" i="12"/>
  <c r="I111" i="12"/>
  <c r="K111" i="12"/>
  <c r="M111" i="12"/>
  <c r="O111" i="12"/>
  <c r="Q111" i="12"/>
  <c r="U111" i="12"/>
  <c r="I112" i="12"/>
  <c r="K112" i="12"/>
  <c r="M112" i="12"/>
  <c r="O112" i="12"/>
  <c r="Q112" i="12"/>
  <c r="U112" i="12"/>
  <c r="I113" i="12"/>
  <c r="K113" i="12"/>
  <c r="M113" i="12"/>
  <c r="O113" i="12"/>
  <c r="Q113" i="12"/>
  <c r="U113" i="12"/>
  <c r="I114" i="12"/>
  <c r="K114" i="12"/>
  <c r="M114" i="12"/>
  <c r="O114" i="12"/>
  <c r="Q114" i="12"/>
  <c r="U114" i="12"/>
  <c r="I115" i="12"/>
  <c r="K115" i="12"/>
  <c r="M115" i="12"/>
  <c r="O115" i="12"/>
  <c r="Q115" i="12"/>
  <c r="U115" i="12"/>
  <c r="I116" i="12"/>
  <c r="K116" i="12"/>
  <c r="M116" i="12"/>
  <c r="O116" i="12"/>
  <c r="Q116" i="12"/>
  <c r="U116" i="12"/>
  <c r="I118" i="12"/>
  <c r="K118" i="12"/>
  <c r="M118" i="12"/>
  <c r="O118" i="12"/>
  <c r="Q118" i="12"/>
  <c r="U118" i="12"/>
  <c r="I119" i="12"/>
  <c r="K119" i="12"/>
  <c r="M119" i="12"/>
  <c r="O119" i="12"/>
  <c r="Q119" i="12"/>
  <c r="U119" i="12"/>
  <c r="I120" i="12"/>
  <c r="K120" i="12"/>
  <c r="M120" i="12"/>
  <c r="O120" i="12"/>
  <c r="Q120" i="12"/>
  <c r="U120" i="12"/>
  <c r="I121" i="12"/>
  <c r="K121" i="12"/>
  <c r="M121" i="12"/>
  <c r="O121" i="12"/>
  <c r="Q121" i="12"/>
  <c r="U121" i="12"/>
  <c r="I122" i="12"/>
  <c r="K122" i="12"/>
  <c r="M122" i="12"/>
  <c r="O122" i="12"/>
  <c r="Q122" i="12"/>
  <c r="U122" i="12"/>
  <c r="I123" i="12"/>
  <c r="K123" i="12"/>
  <c r="M123" i="12"/>
  <c r="O123" i="12"/>
  <c r="Q123" i="12"/>
  <c r="U123" i="12"/>
  <c r="I124" i="12"/>
  <c r="K124" i="12"/>
  <c r="M124" i="12"/>
  <c r="O124" i="12"/>
  <c r="Q124" i="12"/>
  <c r="U124" i="12"/>
  <c r="I125" i="12"/>
  <c r="K125" i="12"/>
  <c r="M125" i="12"/>
  <c r="O125" i="12"/>
  <c r="Q125" i="12"/>
  <c r="U125" i="12"/>
  <c r="I126" i="12"/>
  <c r="K126" i="12"/>
  <c r="M126" i="12"/>
  <c r="O126" i="12"/>
  <c r="Q126" i="12"/>
  <c r="U126" i="12"/>
  <c r="I128" i="12"/>
  <c r="K128" i="12"/>
  <c r="M128" i="12"/>
  <c r="O128" i="12"/>
  <c r="O127" i="12" s="1"/>
  <c r="Q128" i="12"/>
  <c r="U128" i="12"/>
  <c r="I129" i="12"/>
  <c r="K129" i="12"/>
  <c r="K127" i="12" s="1"/>
  <c r="M129" i="12"/>
  <c r="O129" i="12"/>
  <c r="Q129" i="12"/>
  <c r="U129" i="12"/>
  <c r="U127" i="12" s="1"/>
  <c r="F40" i="1"/>
  <c r="G40" i="1"/>
  <c r="H40" i="1"/>
  <c r="I40" i="1"/>
  <c r="J39" i="1" s="1"/>
  <c r="J40" i="1" s="1"/>
  <c r="J28" i="1"/>
  <c r="J26" i="1"/>
  <c r="G38" i="1"/>
  <c r="F38" i="1"/>
  <c r="J23" i="1"/>
  <c r="J24" i="1"/>
  <c r="J25" i="1"/>
  <c r="J27" i="1"/>
  <c r="E24" i="1"/>
  <c r="E26" i="1"/>
  <c r="U117" i="12" l="1"/>
  <c r="K117" i="12"/>
  <c r="O117" i="12"/>
  <c r="U102" i="12"/>
  <c r="K102" i="12"/>
  <c r="O102" i="12"/>
  <c r="O68" i="12"/>
  <c r="U68" i="12"/>
  <c r="K68" i="12"/>
  <c r="U48" i="12"/>
  <c r="K48" i="12"/>
  <c r="O48" i="12"/>
  <c r="O37" i="12"/>
  <c r="O22" i="12"/>
  <c r="U108" i="12"/>
  <c r="K108" i="12"/>
  <c r="O108" i="12"/>
  <c r="O78" i="12"/>
  <c r="U78" i="12"/>
  <c r="K78" i="12"/>
  <c r="O53" i="12"/>
  <c r="U53" i="12"/>
  <c r="K53" i="12"/>
  <c r="M48" i="12"/>
  <c r="O41" i="12"/>
  <c r="U26" i="12"/>
  <c r="K26" i="12"/>
  <c r="O26" i="12"/>
  <c r="U18" i="12"/>
  <c r="K18" i="12"/>
  <c r="Q127" i="12"/>
  <c r="I127" i="12"/>
  <c r="M127" i="12"/>
  <c r="Q108" i="12"/>
  <c r="I108" i="12"/>
  <c r="M108" i="12"/>
  <c r="M78" i="12"/>
  <c r="Q78" i="12"/>
  <c r="I78" i="12"/>
  <c r="M53" i="12"/>
  <c r="Q53" i="12"/>
  <c r="I53" i="12"/>
  <c r="Q41" i="12"/>
  <c r="I41" i="12"/>
  <c r="M41" i="12"/>
  <c r="Q26" i="12"/>
  <c r="I26" i="12"/>
  <c r="M26" i="12"/>
  <c r="M18" i="12"/>
  <c r="Q18" i="12"/>
  <c r="I18" i="12"/>
  <c r="M117" i="12"/>
  <c r="Q117" i="12"/>
  <c r="I117" i="12"/>
  <c r="M102" i="12"/>
  <c r="Q102" i="12"/>
  <c r="I102" i="12"/>
  <c r="Q68" i="12"/>
  <c r="I68" i="12"/>
  <c r="M68" i="12"/>
  <c r="Q48" i="12"/>
  <c r="I48" i="12"/>
  <c r="U41" i="12"/>
  <c r="K41" i="12"/>
  <c r="M37" i="12"/>
  <c r="Q37" i="12"/>
  <c r="I37" i="12"/>
  <c r="M22" i="12"/>
  <c r="Q22" i="12"/>
  <c r="I22" i="12"/>
  <c r="O11" i="12"/>
  <c r="U11" i="12"/>
  <c r="K11" i="12"/>
  <c r="M8" i="12"/>
  <c r="O8" i="12"/>
  <c r="U8" i="12"/>
  <c r="K8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<sst xmlns="http://schemas.openxmlformats.org/spreadsheetml/2006/main" count="640" uniqueCount="335">
  <si>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</si>
  <si>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</si>
  <si>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</si>
  <si>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</si>
  <si>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</si>
  <si>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</si>
  <si>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</si>
  <si>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O:</t>
  </si>
  <si>
    <t>R: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</si>
  <si>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</si>
  <si>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</si>
  <si>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</si>
  <si>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</si>
  <si>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</si>
  <si>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</si>
  <si>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</si>
  <si>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</si>
  <si>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</si>
  <si>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</si>
  <si>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</si>
  <si>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</si>
  <si>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</si>
  <si>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</si>
  <si>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</si>
  <si>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</si>
  <si>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</si>
  <si>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</si>
  <si>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</si>
  <si>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</si>
  <si>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</si>
  <si>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</si>
  <si>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</si>
  <si>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IČ: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</si>
  <si>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</si>
  <si>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</si>
  <si>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</si>
  <si>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</si>
  <si>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</si>
  <si>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</si>
  <si>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Zakázka:</t>
  </si>
  <si>
    <t>Z:</t>
  </si>
  <si>
    <t>Položkový rozpočet</t>
  </si>
  <si>
    <t>Objekt:</t>
  </si>
  <si>
    <t>Rozpočet:</t>
  </si>
  <si>
    <t>Višňové - Rekonstrukce koupelny v DPS Višňové - jeden byt - skutečnost</t>
  </si>
  <si>
    <t>Městys Višňové</t>
  </si>
  <si>
    <t>Rozpočet</t>
  </si>
  <si>
    <t>Celkem za stavbu</t>
  </si>
  <si>
    <t>CZK</t>
  </si>
  <si>
    <t>Rekapitulace dílů</t>
  </si>
  <si>
    <t>Typ dílu</t>
  </si>
  <si>
    <t>3</t>
  </si>
  <si>
    <t>Svislé a kompletní konstrukce</t>
  </si>
  <si>
    <t>60</t>
  </si>
  <si>
    <t>Úpravy povrchů, omítky</t>
  </si>
  <si>
    <t>61</t>
  </si>
  <si>
    <t>Upravy povrchů vnitřní</t>
  </si>
  <si>
    <t>62</t>
  </si>
  <si>
    <t>Upravy povrchů vnější</t>
  </si>
  <si>
    <t>63</t>
  </si>
  <si>
    <t>Podlahy a podlahové konstrukce</t>
  </si>
  <si>
    <t>96</t>
  </si>
  <si>
    <t>Bourání konstrukcí</t>
  </si>
  <si>
    <t>97</t>
  </si>
  <si>
    <t>Prorážení otvorů</t>
  </si>
  <si>
    <t>99</t>
  </si>
  <si>
    <t>Staveništní přesun hmot</t>
  </si>
  <si>
    <t>711</t>
  </si>
  <si>
    <t>Izolace proti vodě</t>
  </si>
  <si>
    <t>713</t>
  </si>
  <si>
    <t>Izolace tepelné</t>
  </si>
  <si>
    <t>721</t>
  </si>
  <si>
    <t>Vnitřní kanalizace</t>
  </si>
  <si>
    <t>722</t>
  </si>
  <si>
    <t>Vnitřní vodovod</t>
  </si>
  <si>
    <t>725</t>
  </si>
  <si>
    <t>Zařizovací předměty</t>
  </si>
  <si>
    <t>728</t>
  </si>
  <si>
    <t>Přípojka kanalizační</t>
  </si>
  <si>
    <t>771</t>
  </si>
  <si>
    <t>Podlahy z dlaždic a obklady</t>
  </si>
  <si>
    <t>781</t>
  </si>
  <si>
    <t>Obklady keramické</t>
  </si>
  <si>
    <t>784</t>
  </si>
  <si>
    <t>Malby</t>
  </si>
  <si>
    <t>VN</t>
  </si>
  <si>
    <t>ON</t>
  </si>
  <si>
    <t>S:</t>
  </si>
  <si>
    <t>#TypZaznamu#</t>
  </si>
  <si>
    <t>STA</t>
  </si>
  <si>
    <t>OBJ</t>
  </si>
  <si>
    <t>ROZ</t>
  </si>
  <si>
    <t>C:</t>
  </si>
  <si>
    <t>CAS_STR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</si>
  <si>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</si>
  <si>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</si>
  <si>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</si>
  <si>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</si>
  <si>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</si>
  <si>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</si>
  <si>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</si>
  <si>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</si>
  <si>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</si>
  <si>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</si>
  <si>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</si>
  <si>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</si>
  <si>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</si>
  <si>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</si>
  <si>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</si>
  <si>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</si>
  <si>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</si>
  <si>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</si>
  <si>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Díl:</t>
  </si>
  <si>
    <t>DIL</t>
  </si>
  <si>
    <t>346244311R00</t>
  </si>
  <si>
    <t>Obezdívky van a WC nádržek z desek Ytong tl. 50 mm</t>
  </si>
  <si>
    <t>m2</t>
  </si>
  <si>
    <t>POL1_0</t>
  </si>
  <si>
    <t>310237241RT1</t>
  </si>
  <si>
    <t>Zazdívka otvorů pl. 0,25 m2 cihlami, tl. zdi 30 cm, s použitím suché maltové směsi</t>
  </si>
  <si>
    <t>kus</t>
  </si>
  <si>
    <t>601016191R00</t>
  </si>
  <si>
    <t>Penetrační nátěr stropů PROFI Putzgrund</t>
  </si>
  <si>
    <t>601016105R00</t>
  </si>
  <si>
    <t>Vrstva štuková strop PROFI Haftmörtel, ručně</t>
  </si>
  <si>
    <t>612409991R00</t>
  </si>
  <si>
    <t>Začištění omítek kolemobkladů,oken,dveří apod.</t>
  </si>
  <si>
    <t>m</t>
  </si>
  <si>
    <t>622319131RV1</t>
  </si>
  <si>
    <t>Nalepení  EPS F 80 mm na strop zakončený stěrkou, s výztužnou tkaninou-kastl pro odpad</t>
  </si>
  <si>
    <t>631312621R00</t>
  </si>
  <si>
    <t>Mazanina betonová tl. 5 - 8 cm C 20/25</t>
  </si>
  <si>
    <t>m3</t>
  </si>
  <si>
    <t>632411150R00</t>
  </si>
  <si>
    <t>Potěr ze SMS Cemix, ruční zpracování, tl.50-80 mm</t>
  </si>
  <si>
    <t>631361921RT3</t>
  </si>
  <si>
    <t>Výztuž mazanin svařovanou sítí, KD 37, drát d 5,0 mm, oko 150 x 150 mm</t>
  </si>
  <si>
    <t>t</t>
  </si>
  <si>
    <t>965081712RT1</t>
  </si>
  <si>
    <t>Bourání dlažeb keramických tl.10 mm, pl. do 1 m2, ručně, dlaždice keramické</t>
  </si>
  <si>
    <t>965042131RT1</t>
  </si>
  <si>
    <t>Bourání mazanin betonových  tl. 10 cm, pl. 4 m2, ručně tl. mazaniny 5 - 8 cm</t>
  </si>
  <si>
    <t>962031141R00</t>
  </si>
  <si>
    <t>Bourání příček z tvárnic pórobetonových tl. 50 mm, podezdění vaničky sprchové</t>
  </si>
  <si>
    <t>978059521R00</t>
  </si>
  <si>
    <t>Odsekání vnitřních obkladů stěn do 2 m2</t>
  </si>
  <si>
    <t>974031164R00</t>
  </si>
  <si>
    <t>Vysekání rýh ve zdi cihelné 15 x 15 cm</t>
  </si>
  <si>
    <t>972012211R00</t>
  </si>
  <si>
    <t>Vybourání otvorů strop prefa pl. 0,09 m2, nad 12cm</t>
  </si>
  <si>
    <t>979086112R00</t>
  </si>
  <si>
    <t>Nakládání nebo překládání suti a vybouraných hmot</t>
  </si>
  <si>
    <t>979082111R00</t>
  </si>
  <si>
    <t>Vnitrostaveništní doprava suti do 10 m</t>
  </si>
  <si>
    <t>979082121R00</t>
  </si>
  <si>
    <t>Příplatek k vnitrost. dopravě suti za dalších 5 m</t>
  </si>
  <si>
    <t>979011211R00</t>
  </si>
  <si>
    <t>Svislá doprava suti a vybour. hmot za 2.NP nošením</t>
  </si>
  <si>
    <t>979081111R00</t>
  </si>
  <si>
    <t>Odvoz suti a vybour. hmot na skládku do 1 km</t>
  </si>
  <si>
    <t>979081121R00</t>
  </si>
  <si>
    <t>Příplatek k odvozu za každý další 1 km</t>
  </si>
  <si>
    <t>979999997R00</t>
  </si>
  <si>
    <t>Poplatek za recyklaci směsi suti betonu, cihel, tašek a keram.výrobků (skup.170107)</t>
  </si>
  <si>
    <t>999281108R00</t>
  </si>
  <si>
    <t>Přesun hmot pro opravy a údržbu do výšky 12 m</t>
  </si>
  <si>
    <t>999281196R00</t>
  </si>
  <si>
    <t>Přesun hmot, opravy a údržba, příplatek do 5 km</t>
  </si>
  <si>
    <t>999281199R00</t>
  </si>
  <si>
    <t>Přesun hmot, opravy a údržba, přípl. dalších 5 km</t>
  </si>
  <si>
    <t>711212000RU1</t>
  </si>
  <si>
    <t>Penetrace podkladu pod hydroizolační nátěr,vč.dod., Primer G (fa Mapei)</t>
  </si>
  <si>
    <t>711212001RT2</t>
  </si>
  <si>
    <t>Hydroizolační povlak - nátěr, Mapegum WPS (fa Mapei), proti vlhkosti</t>
  </si>
  <si>
    <t>711212601RT2</t>
  </si>
  <si>
    <t>Těsnicí pás do spoje podlaha - stěna, Mapeband š. 100 mm (fa Mapei)</t>
  </si>
  <si>
    <t>998711202R00</t>
  </si>
  <si>
    <t>Přesun hmot pro izolace proti vodě, výšky do 12 m</t>
  </si>
  <si>
    <t>998711294R00</t>
  </si>
  <si>
    <t>Příplatek zvětš. přesun, izol. proti vodě do 1 km</t>
  </si>
  <si>
    <t>998711299R00</t>
  </si>
  <si>
    <t>Přípl. zvětš. přesun, izol. proti vodě další 1 km</t>
  </si>
  <si>
    <t>713-01</t>
  </si>
  <si>
    <t>Vypěnění prostoru stoupačky protipožární pěnou, mezi patry</t>
  </si>
  <si>
    <t>soubor</t>
  </si>
  <si>
    <t>998713202R00</t>
  </si>
  <si>
    <t>Přesun hmot pro izolace tepelné, výšky do 12 m</t>
  </si>
  <si>
    <t>998713294R00</t>
  </si>
  <si>
    <t>Příplatek zvětš. přesun, izolace tepelné do 1 km</t>
  </si>
  <si>
    <t>998713299R00</t>
  </si>
  <si>
    <t>Příplatek zvětš. přesun, izolace tepelné další 1km</t>
  </si>
  <si>
    <t>721171803R00</t>
  </si>
  <si>
    <t>Demontáž potrubí z PVC do D 75 mm</t>
  </si>
  <si>
    <t>721171808R00</t>
  </si>
  <si>
    <t>Demontáž potrubí z PVC do D 114 mm</t>
  </si>
  <si>
    <t>721170905R00</t>
  </si>
  <si>
    <t>Oprava potrubí PVC odpadní, vsazení odbočky D 50</t>
  </si>
  <si>
    <t>721170907R00</t>
  </si>
  <si>
    <t>Provedení opravy vnitřní kanalizace, potrubí plastové, vsazení odbočky, D 75 mm</t>
  </si>
  <si>
    <t>721170909R00</t>
  </si>
  <si>
    <t>Oprava potrubí PVC odpadní, vsazení odbočky D 110</t>
  </si>
  <si>
    <t>Provedení opravy vnitřní kanalizace, potrubí plastové,,  vsazení čistící kus, D 110 mm</t>
  </si>
  <si>
    <t>721176103R00</t>
  </si>
  <si>
    <t>Potrubí HT připojovací D 50 x 1,8 mm</t>
  </si>
  <si>
    <t>721176104R00</t>
  </si>
  <si>
    <t>Potrubí HT připojovací, D 75 x 1,9 mm</t>
  </si>
  <si>
    <t>721176105R00</t>
  </si>
  <si>
    <t>Potrubí HT připojovací, D 110 x 2,7 mm</t>
  </si>
  <si>
    <t>721176115R00</t>
  </si>
  <si>
    <t>Potrubí HT odpadní svislé D 110 x 2,7 mm</t>
  </si>
  <si>
    <t>721213215R00</t>
  </si>
  <si>
    <t>Žlab podlahový Concept 100 Flex LOW snížený ke , stěně 850mm vč. roštu</t>
  </si>
  <si>
    <t>998721202R00</t>
  </si>
  <si>
    <t>Přesun hmot pro vnitřní kanalizaci, výšky do 12 m</t>
  </si>
  <si>
    <t>998721294R00</t>
  </si>
  <si>
    <t>Příplatek zvětš. přesun, vnitřní kanaliz. do 1 km</t>
  </si>
  <si>
    <t>998721299R00</t>
  </si>
  <si>
    <t>Příplatek zvětš. přesun, vnitřní kanal. další 1km</t>
  </si>
  <si>
    <t>722202213R00</t>
  </si>
  <si>
    <t>Nástěnka MZD PP-R INSTAPLAST, D 20 mm x R 1/2"</t>
  </si>
  <si>
    <t>722172611R00</t>
  </si>
  <si>
    <t>Potrubí plastové PP-R Instaplast, bez zednických výpomocí, D 20 x 2,8 mm, PN 16</t>
  </si>
  <si>
    <t>722170801R00</t>
  </si>
  <si>
    <t>Demontáž rozvodů vody z plastů do D 32 mm</t>
  </si>
  <si>
    <t>722220851R00</t>
  </si>
  <si>
    <t>Demontáž armatur s jedním závitem G 3/4"</t>
  </si>
  <si>
    <t>722239101R00</t>
  </si>
  <si>
    <t>Montáž vodovodních armatur 2závity, G 1/2"</t>
  </si>
  <si>
    <t>722-01</t>
  </si>
  <si>
    <t xml:space="preserve">Dodávka ventilu K 83T 1“           </t>
  </si>
  <si>
    <t>ks</t>
  </si>
  <si>
    <t>722-02</t>
  </si>
  <si>
    <t xml:space="preserve">Dodávka šroubení k vodoměru 1“ – 3“ </t>
  </si>
  <si>
    <t>998722202R00</t>
  </si>
  <si>
    <t>Přesun hmot pro vnitřní vodovod, výšky do 12 m</t>
  </si>
  <si>
    <t>998722299R00</t>
  </si>
  <si>
    <t>Příplatek za zvětšený přesun, vnitřní vodovod další 1 km</t>
  </si>
  <si>
    <t>725240811R00</t>
  </si>
  <si>
    <t>Demontáž sprchových kabin bez výtokových armatur</t>
  </si>
  <si>
    <t>725240812R00</t>
  </si>
  <si>
    <t>Demontáž sprchových mís bez výtokových armatur</t>
  </si>
  <si>
    <t>725820801R00</t>
  </si>
  <si>
    <t>Demontáž baterie nástěnné do G 3/4</t>
  </si>
  <si>
    <t>725991812R00</t>
  </si>
  <si>
    <t>Demontáž madla</t>
  </si>
  <si>
    <t>725110814R00</t>
  </si>
  <si>
    <t>Demontáž klozetů kombinovaných</t>
  </si>
  <si>
    <t>725810811R00</t>
  </si>
  <si>
    <t>Demontáž ventilu výtokového nástěnného</t>
  </si>
  <si>
    <t>Demontáž ventilu PPR 20</t>
  </si>
  <si>
    <t>725119305R00</t>
  </si>
  <si>
    <t>Montáž klozetových mís kombinovaných</t>
  </si>
  <si>
    <t>725-01</t>
  </si>
  <si>
    <t>WC kombinované Jika odpad vodorovný Deep by Jika, boční přívod vody bílý</t>
  </si>
  <si>
    <t>725-02</t>
  </si>
  <si>
    <t>Sedátko WC Jika duraplastové s kovovými panty, Deep by Jika odnímatelné bílé</t>
  </si>
  <si>
    <t>725814101R00</t>
  </si>
  <si>
    <t>Ventil rohový s filtrem Schell DN 15 x DN 10</t>
  </si>
  <si>
    <t>725814126R00</t>
  </si>
  <si>
    <t>Ventil pračkový IVAR.ART.240 DN 15 mm x DN 20 mm</t>
  </si>
  <si>
    <t>725249103R00</t>
  </si>
  <si>
    <t>Montáž sprchových koutů</t>
  </si>
  <si>
    <t>725-03</t>
  </si>
  <si>
    <t>Dodávka sprchové zástěny čtvercové , posuvné dveře 1000/1000/1900mm</t>
  </si>
  <si>
    <t>725849200R00</t>
  </si>
  <si>
    <t>Montáž baterií sprchových, nastavitelná výška</t>
  </si>
  <si>
    <t>725-04</t>
  </si>
  <si>
    <t>Baterie nástěnná 150 mm Novaservis Titania-Iris , sprch.set Novaservis tyč, růžice, hadice, mýdlenka</t>
  </si>
  <si>
    <t>725291123R00</t>
  </si>
  <si>
    <t>Madlo rovné nerez Novaservis dl. 500 mm</t>
  </si>
  <si>
    <t>725299101R00</t>
  </si>
  <si>
    <t>Montáž koupelnových doplňků -sklopné sedátko</t>
  </si>
  <si>
    <t>725-05</t>
  </si>
  <si>
    <t>Sedátko sklopné do sprchy AZP BRNO REHA, sedátko do sprchy, sklopné, nerez- lesk/plast-bílá</t>
  </si>
  <si>
    <t>725980113RT1</t>
  </si>
  <si>
    <t>Dvířka revizní 400 x 400 mm, bez dodávky - pouze osazení</t>
  </si>
  <si>
    <t>998725202R00</t>
  </si>
  <si>
    <t>Přesun hmot pro zařizovací předměty, výšky do 12 m</t>
  </si>
  <si>
    <t>998725294R00</t>
  </si>
  <si>
    <t>Příplatek zvětš. přesun, zařiz. předměty do 1 km</t>
  </si>
  <si>
    <t>998725299R00</t>
  </si>
  <si>
    <t>Příplatek zvětš. přesun, zařiz. předměty další 1km</t>
  </si>
  <si>
    <t>728611822R00</t>
  </si>
  <si>
    <t>Demontáž ventilátoru radiálního nízkotlakého potrubního do d 200 mm</t>
  </si>
  <si>
    <t>728611212R00</t>
  </si>
  <si>
    <t>Montáž ventilátoru radiálního nízkotlakého potrubního do d 200 mm</t>
  </si>
  <si>
    <t>998728202R00</t>
  </si>
  <si>
    <t>Přesun hmot pro vzduchotechniku, výšky do 12 m</t>
  </si>
  <si>
    <t>998728294R00</t>
  </si>
  <si>
    <t>Příplatek za zvětšený přesun, vzduchotechnika do 1 km</t>
  </si>
  <si>
    <t>998728299R00</t>
  </si>
  <si>
    <t>Příplatek za zvětšený přesun,vzduchotechnika další 1 km</t>
  </si>
  <si>
    <t>771101101R00</t>
  </si>
  <si>
    <t>Vysávání podlah prům.vysavačem pro pokládku dlažby</t>
  </si>
  <si>
    <t>771101210R00</t>
  </si>
  <si>
    <t>Penetrace podkladu pod dlažby</t>
  </si>
  <si>
    <t>771570014RA0</t>
  </si>
  <si>
    <t>Dlažba z dlaždic keramických 30 x 30 cm</t>
  </si>
  <si>
    <t>POL2_0</t>
  </si>
  <si>
    <t>771478001R00</t>
  </si>
  <si>
    <t>Montáž lišty spádove vč. doddávky</t>
  </si>
  <si>
    <t>771578011RT3</t>
  </si>
  <si>
    <t>Spára podlaha - stěna, silikonem, Mapesil AC (fa Mapei)</t>
  </si>
  <si>
    <t>998771202R00</t>
  </si>
  <si>
    <t>Přesun hmot pro podlahy z dlaždic, výšky do 12 m</t>
  </si>
  <si>
    <t>998771294R00</t>
  </si>
  <si>
    <t>Příplatek zvětš. přesun, podl. z dlaždic do 1 km</t>
  </si>
  <si>
    <t>998771299R00</t>
  </si>
  <si>
    <t>Příplatek zvětš. přesun, podl. z dlaždic další 1km</t>
  </si>
  <si>
    <t>781111111R00</t>
  </si>
  <si>
    <t>Řezání obkladaček diamantovým kotoučem</t>
  </si>
  <si>
    <t>781101210R00</t>
  </si>
  <si>
    <t>Penetrace podkladu pod obklady</t>
  </si>
  <si>
    <t>781101111R00</t>
  </si>
  <si>
    <t>Vyrovnání podkladu maltou ze SMS tl. do 7 mm</t>
  </si>
  <si>
    <t>781475114RA0</t>
  </si>
  <si>
    <t>Obklad vnitřní keram., tmel Mapei, do 15 x 20 cm</t>
  </si>
  <si>
    <t>781491001R00</t>
  </si>
  <si>
    <t>Montáž lišt k obkladům vč.dodávky lišt 8mm PVC, bílá</t>
  </si>
  <si>
    <t>781419707RT1</t>
  </si>
  <si>
    <t>Spárovací vodotěsnou hmotu - podélně, Zwaluw univerzální silikon</t>
  </si>
  <si>
    <t>998781202R00</t>
  </si>
  <si>
    <t>Přesun hmot pro obklady keramické, výšky do 12 m</t>
  </si>
  <si>
    <t>998781294R00</t>
  </si>
  <si>
    <t>Příplatek zvětš. přesun, obkl. keramické do 1 km</t>
  </si>
  <si>
    <t>998781299R00</t>
  </si>
  <si>
    <t>Příplatek zvětš. přesun, obkl. keramické další 1km</t>
  </si>
  <si>
    <t>784161401R00</t>
  </si>
  <si>
    <t>Penetrace podkladu nátěrem HET, Klasik, 1 x</t>
  </si>
  <si>
    <t>784165512R00</t>
  </si>
  <si>
    <t>Malba HET Klasik, bílá, bez penetrace, 2 x</t>
  </si>
  <si>
    <t/>
  </si>
  <si>
    <t>END</t>
  </si>
  <si>
    <t xml:space="preserve">Višňové - Opravy koupelny v DPS Višňové - "jeden byt" - 2024 </t>
  </si>
  <si>
    <r>
      <t>Višńové - Oprava koupelny v DPS Višńové 2024-</t>
    </r>
    <r>
      <rPr>
        <b/>
        <sz val="10"/>
        <rFont val="Arial CE"/>
        <charset val="238"/>
      </rPr>
      <t xml:space="preserve"> "1 byt"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</si>
</sst>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18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b/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3">
    <xf numFmtId="0" fontId="0" fillId="0" borderId="0" xfId="0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0" xfId="0" applyFont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8" fillId="0" borderId="6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9" fontId="8" fillId="0" borderId="6" xfId="0" applyNumberFormat="1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indent="1"/>
    </xf>
    <xf numFmtId="49" fontId="6" fillId="3" borderId="0" xfId="0" applyNumberFormat="1" applyFont="1" applyFill="1" applyAlignment="1">
      <alignment horizontal="left" vertical="center"/>
    </xf>
    <xf numFmtId="0" fontId="0" fillId="3" borderId="1" xfId="0" applyFill="1" applyBorder="1" applyAlignment="1">
      <alignment horizontal="left" vertical="center" indent="1"/>
    </xf>
    <xf numFmtId="0" fontId="8" fillId="3" borderId="0" xfId="0" applyFont="1" applyFill="1" applyAlignment="1">
      <alignment horizontal="left" vertical="center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3" borderId="6" xfId="0" applyFont="1" applyFill="1" applyBorder="1"/>
    <xf numFmtId="0" fontId="8" fillId="3" borderId="8" xfId="0" applyFont="1" applyFill="1" applyBorder="1"/>
    <xf numFmtId="49" fontId="8" fillId="0" borderId="0" xfId="0" applyNumberFormat="1" applyFont="1" applyAlignment="1">
      <alignment horizontal="left" vertical="center"/>
    </xf>
    <xf numFmtId="49" fontId="8" fillId="0" borderId="6" xfId="0" applyNumberFormat="1" applyFont="1" applyBorder="1" applyAlignment="1">
      <alignment horizontal="right" vertical="center"/>
    </xf>
    <xf numFmtId="49" fontId="0" fillId="0" borderId="0" xfId="0" applyNumberFormat="1"/>
    <xf numFmtId="4" fontId="0" fillId="0" borderId="0" xfId="0" applyNumberFormat="1"/>
    <xf numFmtId="3" fontId="0" fillId="0" borderId="26" xfId="0" applyNumberFormat="1" applyBorder="1"/>
    <xf numFmtId="3" fontId="0" fillId="4" borderId="30" xfId="0" applyNumberFormat="1" applyFill="1" applyBorder="1"/>
    <xf numFmtId="3" fontId="7" fillId="3" borderId="27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/>
    <xf numFmtId="3" fontId="0" fillId="0" borderId="29" xfId="0" applyNumberFormat="1" applyBorder="1"/>
    <xf numFmtId="0" fontId="2" fillId="0" borderId="0" xfId="0" applyFont="1" applyAlignment="1">
      <alignment horizontal="center" shrinkToFit="1"/>
    </xf>
    <xf numFmtId="3" fontId="10" fillId="3" borderId="28" xfId="0" applyNumberFormat="1" applyFont="1" applyFill="1" applyBorder="1" applyAlignment="1">
      <alignment horizontal="center" vertical="center" wrapText="1" shrinkToFit="1"/>
    </xf>
    <xf numFmtId="3" fontId="7" fillId="3" borderId="28" xfId="0" applyNumberFormat="1" applyFont="1" applyFill="1" applyBorder="1" applyAlignment="1">
      <alignment horizontal="center" vertical="center" wrapText="1" shrinkToFit="1"/>
    </xf>
    <xf numFmtId="3" fontId="3" fillId="0" borderId="29" xfId="0" applyNumberFormat="1" applyFont="1" applyBorder="1" applyAlignment="1">
      <alignment horizontal="right" wrapText="1" shrinkToFit="1"/>
    </xf>
    <xf numFmtId="3" fontId="3" fillId="0" borderId="29" xfId="0" applyNumberFormat="1" applyFont="1" applyBorder="1" applyAlignment="1">
      <alignment horizontal="right" shrinkToFit="1"/>
    </xf>
    <xf numFmtId="3" fontId="0" fillId="0" borderId="29" xfId="0" applyNumberFormat="1" applyBorder="1" applyAlignment="1">
      <alignment shrinkToFit="1"/>
    </xf>
    <xf numFmtId="3" fontId="0" fillId="4" borderId="30" xfId="0" applyNumberFormat="1" applyFill="1" applyBorder="1" applyAlignment="1">
      <alignment wrapText="1" shrinkToFit="1"/>
    </xf>
    <xf numFmtId="3" fontId="0" fillId="4" borderId="30" xfId="0" applyNumberFormat="1" applyFill="1" applyBorder="1" applyAlignment="1">
      <alignment shrinkToFit="1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49" fontId="7" fillId="0" borderId="26" xfId="0" applyNumberFormat="1" applyFont="1" applyBorder="1" applyAlignment="1">
      <alignment vertical="center"/>
    </xf>
    <xf numFmtId="0" fontId="15" fillId="3" borderId="36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7" fillId="4" borderId="10" xfId="0" applyFont="1" applyFill="1" applyBorder="1"/>
    <xf numFmtId="0" fontId="7" fillId="4" borderId="6" xfId="0" applyFont="1" applyFill="1" applyBorder="1"/>
    <xf numFmtId="0" fontId="15" fillId="3" borderId="35" xfId="0" applyFont="1" applyFill="1" applyBorder="1" applyAlignment="1">
      <alignment horizontal="center" vertical="center" wrapText="1"/>
    </xf>
    <xf numFmtId="4" fontId="7" fillId="0" borderId="33" xfId="0" applyNumberFormat="1" applyFont="1" applyBorder="1" applyAlignment="1">
      <alignment vertical="center"/>
    </xf>
    <xf numFmtId="4" fontId="7" fillId="4" borderId="38" xfId="0" applyNumberFormat="1" applyFont="1" applyFill="1" applyBorder="1"/>
    <xf numFmtId="49" fontId="7" fillId="0" borderId="36" xfId="0" applyNumberFormat="1" applyFont="1" applyBorder="1" applyAlignment="1">
      <alignment vertical="center"/>
    </xf>
    <xf numFmtId="4" fontId="7" fillId="0" borderId="35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/>
    </xf>
    <xf numFmtId="4" fontId="7" fillId="0" borderId="38" xfId="0" applyNumberFormat="1" applyFont="1" applyBorder="1" applyAlignment="1">
      <alignment vertical="center"/>
    </xf>
    <xf numFmtId="4" fontId="7" fillId="0" borderId="35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horizontal="center" vertical="center"/>
    </xf>
    <xf numFmtId="4" fontId="7" fillId="0" borderId="38" xfId="0" applyNumberFormat="1" applyFont="1" applyBorder="1" applyAlignment="1">
      <alignment horizontal="center" vertical="center"/>
    </xf>
    <xf numFmtId="4" fontId="7" fillId="4" borderId="38" xfId="0" applyNumberFormat="1" applyFont="1" applyFill="1" applyBorder="1" applyAlignment="1">
      <alignment horizontal="center"/>
    </xf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49" fontId="0" fillId="0" borderId="39" xfId="0" applyNumberFormat="1" applyBorder="1" applyAlignment="1">
      <alignment vertical="center"/>
    </xf>
    <xf numFmtId="49" fontId="0" fillId="0" borderId="40" xfId="0" applyNumberFormat="1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44" xfId="0" applyBorder="1" applyAlignment="1">
      <alignment vertical="center"/>
    </xf>
    <xf numFmtId="0" fontId="0" fillId="3" borderId="45" xfId="0" applyFill="1" applyBorder="1"/>
    <xf numFmtId="49" fontId="0" fillId="3" borderId="42" xfId="0" applyNumberFormat="1" applyFill="1" applyBorder="1"/>
    <xf numFmtId="0" fontId="0" fillId="3" borderId="42" xfId="0" applyFill="1" applyBorder="1"/>
    <xf numFmtId="0" fontId="0" fillId="3" borderId="41" xfId="0" applyFill="1" applyBorder="1"/>
    <xf numFmtId="0" fontId="0" fillId="3" borderId="36" xfId="0" applyFill="1" applyBorder="1"/>
    <xf numFmtId="0" fontId="16" fillId="0" borderId="0" xfId="0" applyFont="1"/>
    <xf numFmtId="0" fontId="16" fillId="0" borderId="26" xfId="0" applyFont="1" applyBorder="1" applyAlignment="1">
      <alignment vertical="top"/>
    </xf>
    <xf numFmtId="0" fontId="0" fillId="3" borderId="10" xfId="0" applyFill="1" applyBorder="1" applyAlignment="1">
      <alignment vertical="top"/>
    </xf>
    <xf numFmtId="0" fontId="0" fillId="3" borderId="35" xfId="0" applyFill="1" applyBorder="1"/>
    <xf numFmtId="49" fontId="0" fillId="3" borderId="35" xfId="0" applyNumberFormat="1" applyFill="1" applyBorder="1"/>
    <xf numFmtId="0" fontId="0" fillId="3" borderId="48" xfId="0" applyFill="1" applyBorder="1" applyAlignment="1">
      <alignment vertical="top"/>
    </xf>
    <xf numFmtId="0" fontId="0" fillId="3" borderId="49" xfId="0" applyFill="1" applyBorder="1" applyAlignment="1">
      <alignment wrapText="1"/>
    </xf>
    <xf numFmtId="0" fontId="16" fillId="0" borderId="34" xfId="0" applyFont="1" applyBorder="1" applyAlignment="1">
      <alignment vertical="top" shrinkToFit="1"/>
    </xf>
    <xf numFmtId="0" fontId="16" fillId="0" borderId="33" xfId="0" applyFont="1" applyBorder="1" applyAlignment="1">
      <alignment vertical="top" shrinkToFit="1"/>
    </xf>
    <xf numFmtId="0" fontId="16" fillId="0" borderId="26" xfId="0" applyFont="1" applyBorder="1" applyAlignment="1">
      <alignment vertical="top" shrinkToFit="1"/>
    </xf>
    <xf numFmtId="0" fontId="0" fillId="3" borderId="37" xfId="0" applyFill="1" applyBorder="1" applyAlignment="1">
      <alignment vertical="top" shrinkToFit="1"/>
    </xf>
    <xf numFmtId="0" fontId="0" fillId="3" borderId="38" xfId="0" applyFill="1" applyBorder="1" applyAlignment="1">
      <alignment vertical="top" shrinkToFit="1"/>
    </xf>
    <xf numFmtId="0" fontId="0" fillId="3" borderId="10" xfId="0" applyFill="1" applyBorder="1" applyAlignment="1">
      <alignment vertical="top" shrinkToFit="1"/>
    </xf>
    <xf numFmtId="164" fontId="16" fillId="0" borderId="33" xfId="0" applyNumberFormat="1" applyFont="1" applyBorder="1" applyAlignment="1">
      <alignment vertical="top" shrinkToFit="1"/>
    </xf>
    <xf numFmtId="164" fontId="0" fillId="3" borderId="38" xfId="0" applyNumberFormat="1" applyFill="1" applyBorder="1" applyAlignment="1">
      <alignment vertical="top" shrinkToFit="1"/>
    </xf>
    <xf numFmtId="4" fontId="16" fillId="0" borderId="33" xfId="0" applyNumberFormat="1" applyFont="1" applyBorder="1" applyAlignment="1">
      <alignment vertical="top" shrinkToFit="1"/>
    </xf>
    <xf numFmtId="4" fontId="0" fillId="3" borderId="38" xfId="0" applyNumberFormat="1" applyFill="1" applyBorder="1" applyAlignment="1">
      <alignment vertical="top" shrinkToFit="1"/>
    </xf>
    <xf numFmtId="0" fontId="0" fillId="3" borderId="50" xfId="0" applyFill="1" applyBorder="1"/>
    <xf numFmtId="0" fontId="0" fillId="3" borderId="51" xfId="0" applyFill="1" applyBorder="1" applyAlignment="1">
      <alignment wrapText="1"/>
    </xf>
    <xf numFmtId="0" fontId="0" fillId="3" borderId="52" xfId="0" applyFill="1" applyBorder="1" applyAlignment="1">
      <alignment vertical="top"/>
    </xf>
    <xf numFmtId="49" fontId="0" fillId="3" borderId="52" xfId="0" applyNumberFormat="1" applyFill="1" applyBorder="1" applyAlignment="1">
      <alignment vertical="top"/>
    </xf>
    <xf numFmtId="49" fontId="0" fillId="3" borderId="48" xfId="0" applyNumberFormat="1" applyFill="1" applyBorder="1" applyAlignment="1">
      <alignment vertical="top"/>
    </xf>
    <xf numFmtId="0" fontId="0" fillId="3" borderId="53" xfId="0" applyFill="1" applyBorder="1" applyAlignment="1">
      <alignment vertical="top"/>
    </xf>
    <xf numFmtId="164" fontId="0" fillId="3" borderId="48" xfId="0" applyNumberFormat="1" applyFill="1" applyBorder="1" applyAlignment="1">
      <alignment vertical="top"/>
    </xf>
    <xf numFmtId="4" fontId="0" fillId="3" borderId="48" xfId="0" applyNumberFormat="1" applyFill="1" applyBorder="1" applyAlignment="1">
      <alignment vertical="top"/>
    </xf>
    <xf numFmtId="0" fontId="16" fillId="0" borderId="10" xfId="0" applyFont="1" applyBorder="1" applyAlignment="1">
      <alignment vertical="top"/>
    </xf>
    <xf numFmtId="0" fontId="16" fillId="0" borderId="37" xfId="0" applyFont="1" applyBorder="1" applyAlignment="1">
      <alignment vertical="top" shrinkToFit="1"/>
    </xf>
    <xf numFmtId="164" fontId="16" fillId="0" borderId="38" xfId="0" applyNumberFormat="1" applyFont="1" applyBorder="1" applyAlignment="1">
      <alignment vertical="top" shrinkToFit="1"/>
    </xf>
    <xf numFmtId="4" fontId="16" fillId="0" borderId="38" xfId="0" applyNumberFormat="1" applyFont="1" applyBorder="1" applyAlignment="1">
      <alignment vertical="top" shrinkToFit="1"/>
    </xf>
    <xf numFmtId="0" fontId="16" fillId="0" borderId="38" xfId="0" applyFont="1" applyBorder="1" applyAlignment="1">
      <alignment vertical="top" shrinkToFit="1"/>
    </xf>
    <xf numFmtId="0" fontId="16" fillId="0" borderId="10" xfId="0" applyFont="1" applyBorder="1" applyAlignment="1">
      <alignment vertical="top" shrinkToFit="1"/>
    </xf>
    <xf numFmtId="0" fontId="16" fillId="0" borderId="33" xfId="0" applyFont="1" applyBorder="1" applyAlignment="1">
      <alignment horizontal="left" vertical="top" wrapText="1"/>
    </xf>
    <xf numFmtId="0" fontId="0" fillId="3" borderId="38" xfId="0" applyFill="1" applyBorder="1" applyAlignment="1">
      <alignment horizontal="left" vertical="top" wrapText="1"/>
    </xf>
    <xf numFmtId="0" fontId="16" fillId="0" borderId="38" xfId="0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" fontId="7" fillId="0" borderId="38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vertical="center" wrapText="1"/>
    </xf>
    <xf numFmtId="4" fontId="7" fillId="4" borderId="38" xfId="0" applyNumberFormat="1" applyFont="1" applyFill="1" applyBorder="1"/>
    <xf numFmtId="4" fontId="7" fillId="0" borderId="33" xfId="0" applyNumberFormat="1" applyFont="1" applyBorder="1" applyAlignment="1">
      <alignment vertical="center"/>
    </xf>
    <xf numFmtId="49" fontId="7" fillId="0" borderId="26" xfId="0" applyNumberFormat="1" applyFont="1" applyBorder="1" applyAlignment="1">
      <alignment vertical="center" wrapText="1"/>
    </xf>
    <xf numFmtId="49" fontId="7" fillId="0" borderId="0" xfId="0" applyNumberFormat="1" applyFont="1" applyAlignment="1">
      <alignment vertical="center" wrapText="1"/>
    </xf>
    <xf numFmtId="49" fontId="8" fillId="0" borderId="6" xfId="0" applyNumberFormat="1" applyFont="1" applyBorder="1" applyAlignment="1">
      <alignment horizontal="left" vertical="center"/>
    </xf>
    <xf numFmtId="0" fontId="8" fillId="0" borderId="6" xfId="0" applyFont="1" applyBorder="1" applyAlignment="1">
      <alignment horizontal="center"/>
    </xf>
    <xf numFmtId="0" fontId="0" fillId="0" borderId="18" xfId="0" applyBorder="1" applyAlignment="1">
      <alignment horizont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3" fontId="0" fillId="0" borderId="12" xfId="0" applyNumberFormat="1" applyBorder="1"/>
    <xf numFmtId="3" fontId="0" fillId="0" borderId="12" xfId="0" applyNumberFormat="1" applyBorder="1" applyAlignment="1">
      <alignment wrapText="1"/>
    </xf>
    <xf numFmtId="3" fontId="0" fillId="4" borderId="31" xfId="0" applyNumberFormat="1" applyFill="1" applyBorder="1"/>
    <xf numFmtId="3" fontId="0" fillId="4" borderId="12" xfId="0" applyNumberFormat="1" applyFill="1" applyBorder="1"/>
    <xf numFmtId="3" fontId="0" fillId="4" borderId="32" xfId="0" applyNumberFormat="1" applyFill="1" applyBorder="1"/>
    <xf numFmtId="0" fontId="15" fillId="3" borderId="35" xfId="0" applyFont="1" applyFill="1" applyBorder="1" applyAlignment="1">
      <alignment horizontal="center" vertical="center" wrapText="1"/>
    </xf>
    <xf numFmtId="4" fontId="7" fillId="0" borderId="35" xfId="0" applyNumberFormat="1" applyFont="1" applyBorder="1" applyAlignment="1">
      <alignment vertical="center"/>
    </xf>
    <xf numFmtId="49" fontId="7" fillId="0" borderId="36" xfId="0" applyNumberFormat="1" applyFont="1" applyBorder="1" applyAlignment="1">
      <alignment vertical="center" wrapText="1"/>
    </xf>
    <xf numFmtId="49" fontId="7" fillId="0" borderId="18" xfId="0" applyNumberFormat="1" applyFont="1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2" fillId="3" borderId="7" xfId="0" applyNumberFormat="1" applyFont="1" applyFill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49" fontId="8" fillId="0" borderId="18" xfId="0" applyNumberFormat="1" applyFont="1" applyBorder="1" applyAlignment="1">
      <alignment horizontal="left" vertic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6" xfId="0" applyNumberFormat="1" applyFont="1" applyBorder="1" applyAlignment="1">
      <alignment horizontal="right" vertical="center" indent="1"/>
    </xf>
    <xf numFmtId="49" fontId="17" fillId="3" borderId="18" xfId="0" applyNumberFormat="1" applyFont="1" applyFill="1" applyBorder="1" applyAlignment="1">
      <alignment horizontal="center" vertical="center" shrinkToFit="1"/>
    </xf>
    <xf numFmtId="0" fontId="6" fillId="3" borderId="18" xfId="0" applyFont="1" applyFill="1" applyBorder="1" applyAlignment="1">
      <alignment horizontal="center" vertical="center" shrinkToFit="1"/>
    </xf>
    <xf numFmtId="0" fontId="6" fillId="3" borderId="19" xfId="0" applyFont="1" applyFill="1" applyBorder="1" applyAlignment="1">
      <alignment horizontal="center" vertical="center" shrinkToFit="1"/>
    </xf>
    <xf numFmtId="1" fontId="0" fillId="0" borderId="6" xfId="0" applyNumberFormat="1" applyBorder="1" applyAlignment="1">
      <alignment horizontal="right" indent="1"/>
    </xf>
    <xf numFmtId="49" fontId="8" fillId="3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2" fontId="12" fillId="3" borderId="7" xfId="0" applyNumberFormat="1" applyFont="1" applyFill="1" applyBorder="1" applyAlignment="1">
      <alignment horizontal="right" vertical="center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9" fontId="8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6" fillId="0" borderId="0" xfId="0" applyFont="1" applyAlignment="1">
      <alignment horizontal="center"/>
    </xf>
    <xf numFmtId="49" fontId="0" fillId="0" borderId="39" xfId="0" applyNumberFormat="1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6" xfId="0" applyBorder="1" applyAlignment="1">
      <alignment vertical="center"/>
    </xf>
    <xf numFmtId="49" fontId="0" fillId="0" borderId="40" xfId="0" applyNumberFormat="1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7" xfId="0" applyBorder="1" applyAlignment="1">
      <alignment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vitel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7" t="s">
        <v>37</v>
      </c>
    </row>
    <row r="2" spans="1:7" ht="57.75" customHeight="1" x14ac:dyDescent="0.2">
      <c r="A2" s="173" t="s">
        <v>38</v>
      </c>
      <c r="B2" s="173"/>
      <c r="C2" s="173"/>
      <c r="D2" s="173"/>
      <c r="E2" s="173"/>
      <c r="F2" s="173"/>
      <c r="G2" s="173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67"/>
  <sheetViews>
    <sheetView showGridLines="0" topLeftCell="B44" zoomScaleNormal="100" zoomScaleSheetLayoutView="75" workbookViewId="0">
      <selection activeCell="I64" sqref="I64:J64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9" width="12.7109375" customWidth="1"/>
    <col min="10" max="10" width="6.7109375" customWidth="1"/>
    <col min="11" max="11" width="4.28515625" customWidth="1"/>
    <col min="12" max="15" width="10.7109375" customWidth="1"/>
  </cols>
  <sheetData>
    <row r="1" spans="1:15" ht="33.75" customHeight="1" x14ac:dyDescent="0.2">
      <c r="A1" s="62" t="s">
        <v>35</v>
      </c>
      <c r="B1" s="195" t="s">
        <v>41</v>
      </c>
      <c r="C1" s="196"/>
      <c r="D1" s="196"/>
      <c r="E1" s="196"/>
      <c r="F1" s="196"/>
      <c r="G1" s="196"/>
      <c r="H1" s="196"/>
      <c r="I1" s="196"/>
      <c r="J1" s="197"/>
    </row>
    <row r="2" spans="1:15" ht="23.25" customHeight="1" x14ac:dyDescent="0.2">
      <c r="A2" s="3"/>
      <c r="B2" s="70" t="s">
        <v>39</v>
      </c>
      <c r="C2" s="71"/>
      <c r="D2" s="211" t="s">
        <v>333</v>
      </c>
      <c r="E2" s="212"/>
      <c r="F2" s="212"/>
      <c r="G2" s="212"/>
      <c r="H2" s="212"/>
      <c r="I2" s="212"/>
      <c r="J2" s="213"/>
      <c r="O2" s="1"/>
    </row>
    <row r="3" spans="1:15" ht="23.25" hidden="1" customHeight="1" x14ac:dyDescent="0.2">
      <c r="A3" s="3"/>
      <c r="B3" s="72" t="s">
        <v>42</v>
      </c>
      <c r="C3" s="73"/>
      <c r="D3" s="215"/>
      <c r="E3" s="216"/>
      <c r="F3" s="216"/>
      <c r="G3" s="216"/>
      <c r="H3" s="216"/>
      <c r="I3" s="216"/>
      <c r="J3" s="217"/>
    </row>
    <row r="4" spans="1:15" ht="23.25" hidden="1" customHeight="1" x14ac:dyDescent="0.2">
      <c r="A4" s="3"/>
      <c r="B4" s="74" t="s">
        <v>43</v>
      </c>
      <c r="C4" s="75"/>
      <c r="D4" s="76"/>
      <c r="E4" s="76"/>
      <c r="F4" s="77"/>
      <c r="G4" s="77"/>
      <c r="H4" s="77"/>
      <c r="I4" s="77"/>
      <c r="J4" s="78"/>
    </row>
    <row r="5" spans="1:15" ht="24" customHeight="1" x14ac:dyDescent="0.2">
      <c r="A5" s="3"/>
      <c r="B5" s="39" t="s">
        <v>20</v>
      </c>
      <c r="D5" s="79" t="s">
        <v>45</v>
      </c>
      <c r="E5" s="22"/>
      <c r="F5" s="22"/>
      <c r="G5" s="22"/>
      <c r="H5" s="24" t="s">
        <v>32</v>
      </c>
      <c r="I5" s="79"/>
      <c r="J5" s="9"/>
    </row>
    <row r="6" spans="1:15" ht="15.75" customHeight="1" x14ac:dyDescent="0.2">
      <c r="A6" s="3"/>
      <c r="B6" s="34"/>
      <c r="C6" s="22"/>
      <c r="D6" s="79"/>
      <c r="E6" s="22"/>
      <c r="F6" s="22"/>
      <c r="G6" s="22"/>
      <c r="H6" s="24" t="s">
        <v>33</v>
      </c>
      <c r="I6" s="79"/>
      <c r="J6" s="9"/>
    </row>
    <row r="7" spans="1:15" ht="15.75" customHeight="1" x14ac:dyDescent="0.2">
      <c r="A7" s="3"/>
      <c r="B7" s="35"/>
      <c r="C7" s="80"/>
      <c r="D7" s="69"/>
      <c r="E7" s="29"/>
      <c r="F7" s="29"/>
      <c r="G7" s="29"/>
      <c r="H7" s="30"/>
      <c r="I7" s="29"/>
      <c r="J7" s="42"/>
    </row>
    <row r="8" spans="1:15" ht="24" hidden="1" customHeight="1" x14ac:dyDescent="0.2">
      <c r="A8" s="3"/>
      <c r="B8" s="39" t="s">
        <v>18</v>
      </c>
      <c r="D8" s="28"/>
      <c r="H8" s="24" t="s">
        <v>32</v>
      </c>
      <c r="I8" s="28"/>
      <c r="J8" s="9"/>
    </row>
    <row r="9" spans="1:15" ht="15.75" hidden="1" customHeight="1" x14ac:dyDescent="0.2">
      <c r="A9" s="3"/>
      <c r="B9" s="3"/>
      <c r="D9" s="28"/>
      <c r="H9" s="24" t="s">
        <v>33</v>
      </c>
      <c r="I9" s="28"/>
      <c r="J9" s="9"/>
    </row>
    <row r="10" spans="1:15" ht="15.75" hidden="1" customHeight="1" x14ac:dyDescent="0.2">
      <c r="A10" s="3"/>
      <c r="B10" s="43"/>
      <c r="C10" s="23"/>
      <c r="D10" s="38"/>
      <c r="E10" s="30"/>
      <c r="F10" s="30"/>
      <c r="G10" s="15"/>
      <c r="H10" s="15"/>
      <c r="I10" s="44"/>
      <c r="J10" s="42"/>
    </row>
    <row r="11" spans="1:15" ht="24" customHeight="1" x14ac:dyDescent="0.2">
      <c r="A11" s="3"/>
      <c r="B11" s="39" t="s">
        <v>17</v>
      </c>
      <c r="D11" s="207"/>
      <c r="E11" s="207"/>
      <c r="F11" s="207"/>
      <c r="G11" s="207"/>
      <c r="H11" s="24"/>
      <c r="I11" s="79"/>
      <c r="J11" s="9"/>
    </row>
    <row r="12" spans="1:15" ht="15.75" customHeight="1" x14ac:dyDescent="0.2">
      <c r="A12" s="3"/>
      <c r="B12" s="34"/>
      <c r="C12" s="22"/>
      <c r="D12" s="221"/>
      <c r="E12" s="221"/>
      <c r="F12" s="221"/>
      <c r="G12" s="221"/>
      <c r="H12" s="24"/>
      <c r="I12" s="79"/>
      <c r="J12" s="9"/>
    </row>
    <row r="13" spans="1:15" ht="15.75" customHeight="1" x14ac:dyDescent="0.2">
      <c r="A13" s="3"/>
      <c r="B13" s="35"/>
      <c r="C13" s="80"/>
      <c r="D13" s="181"/>
      <c r="E13" s="181"/>
      <c r="F13" s="181"/>
      <c r="G13" s="181"/>
      <c r="H13" s="25"/>
      <c r="I13" s="29"/>
      <c r="J13" s="42"/>
    </row>
    <row r="14" spans="1:15" ht="24" customHeight="1" x14ac:dyDescent="0.2">
      <c r="A14" s="3"/>
      <c r="B14" s="55" t="s">
        <v>19</v>
      </c>
      <c r="C14" s="56"/>
      <c r="D14" s="57"/>
      <c r="E14" s="58"/>
      <c r="F14" s="58"/>
      <c r="G14" s="58"/>
      <c r="H14" s="59"/>
      <c r="I14" s="58"/>
      <c r="J14" s="60"/>
    </row>
    <row r="15" spans="1:15" ht="32.25" customHeight="1" x14ac:dyDescent="0.2">
      <c r="A15" s="3"/>
      <c r="B15" s="43" t="s">
        <v>30</v>
      </c>
      <c r="C15" s="61"/>
      <c r="D15" s="15"/>
      <c r="E15" s="214"/>
      <c r="F15" s="214"/>
      <c r="G15" s="219"/>
      <c r="H15" s="219"/>
      <c r="I15" s="219" t="s">
        <v>27</v>
      </c>
      <c r="J15" s="220"/>
    </row>
    <row r="16" spans="1:15" ht="23.25" customHeight="1" x14ac:dyDescent="0.2">
      <c r="A16" s="126" t="s">
        <v>22</v>
      </c>
      <c r="B16" s="127" t="s">
        <v>22</v>
      </c>
      <c r="C16" s="47"/>
      <c r="D16" s="48"/>
      <c r="E16" s="184"/>
      <c r="F16" s="185"/>
      <c r="G16" s="184"/>
      <c r="H16" s="185"/>
      <c r="I16" s="184">
        <v>0</v>
      </c>
      <c r="J16" s="204"/>
    </row>
    <row r="17" spans="1:10" ht="23.25" customHeight="1" x14ac:dyDescent="0.2">
      <c r="A17" s="126" t="s">
        <v>23</v>
      </c>
      <c r="B17" s="127" t="s">
        <v>23</v>
      </c>
      <c r="C17" s="47"/>
      <c r="D17" s="48"/>
      <c r="E17" s="184"/>
      <c r="F17" s="185"/>
      <c r="G17" s="184"/>
      <c r="H17" s="185"/>
      <c r="I17" s="184">
        <v>0</v>
      </c>
      <c r="J17" s="204"/>
    </row>
    <row r="18" spans="1:10" ht="23.25" customHeight="1" x14ac:dyDescent="0.2">
      <c r="A18" s="126" t="s">
        <v>24</v>
      </c>
      <c r="B18" s="127" t="s">
        <v>24</v>
      </c>
      <c r="C18" s="47"/>
      <c r="D18" s="48"/>
      <c r="E18" s="184"/>
      <c r="F18" s="185"/>
      <c r="G18" s="184"/>
      <c r="H18" s="185"/>
      <c r="I18" s="184">
        <v>0</v>
      </c>
      <c r="J18" s="204"/>
    </row>
    <row r="19" spans="1:10" ht="23.25" customHeight="1" x14ac:dyDescent="0.2">
      <c r="A19" s="126" t="s">
        <v>85</v>
      </c>
      <c r="B19" s="127" t="s">
        <v>25</v>
      </c>
      <c r="C19" s="47"/>
      <c r="D19" s="48"/>
      <c r="E19" s="184"/>
      <c r="F19" s="185"/>
      <c r="G19" s="184"/>
      <c r="H19" s="185"/>
      <c r="I19" s="184">
        <v>0</v>
      </c>
      <c r="J19" s="204"/>
    </row>
    <row r="20" spans="1:10" ht="23.25" customHeight="1" x14ac:dyDescent="0.2">
      <c r="A20" s="126" t="s">
        <v>86</v>
      </c>
      <c r="B20" s="127" t="s">
        <v>26</v>
      </c>
      <c r="C20" s="47"/>
      <c r="D20" s="48"/>
      <c r="E20" s="184"/>
      <c r="F20" s="185"/>
      <c r="G20" s="184"/>
      <c r="H20" s="185"/>
      <c r="I20" s="184">
        <v>0</v>
      </c>
      <c r="J20" s="204"/>
    </row>
    <row r="21" spans="1:10" ht="23.25" customHeight="1" x14ac:dyDescent="0.2">
      <c r="A21" s="3"/>
      <c r="B21" s="63" t="s">
        <v>27</v>
      </c>
      <c r="C21" s="64"/>
      <c r="D21" s="65"/>
      <c r="E21" s="205"/>
      <c r="F21" s="206"/>
      <c r="G21" s="205"/>
      <c r="H21" s="206"/>
      <c r="I21" s="205">
        <v>0</v>
      </c>
      <c r="J21" s="210"/>
    </row>
    <row r="22" spans="1:10" ht="33" customHeight="1" x14ac:dyDescent="0.2">
      <c r="A22" s="3"/>
      <c r="B22" s="54" t="s">
        <v>31</v>
      </c>
      <c r="C22" s="47"/>
      <c r="D22" s="48"/>
      <c r="E22" s="53"/>
      <c r="F22" s="50"/>
      <c r="G22" s="41"/>
      <c r="H22" s="41"/>
      <c r="I22" s="41"/>
      <c r="J22" s="51"/>
    </row>
    <row r="23" spans="1:10" ht="23.25" customHeight="1" x14ac:dyDescent="0.2">
      <c r="A23" s="3"/>
      <c r="B23" s="46" t="s">
        <v>10</v>
      </c>
      <c r="C23" s="47"/>
      <c r="D23" s="48"/>
      <c r="E23" s="49">
        <v>15</v>
      </c>
      <c r="F23" s="50" t="s">
        <v>0</v>
      </c>
      <c r="G23" s="202">
        <v>0</v>
      </c>
      <c r="H23" s="203"/>
      <c r="I23" s="203"/>
      <c r="J23" s="51" t="str">
        <f t="shared" ref="J23:J28" si="0">Mena</f>
        <v>CZK</v>
      </c>
    </row>
    <row r="24" spans="1:10" ht="23.25" customHeight="1" x14ac:dyDescent="0.2">
      <c r="A24" s="3"/>
      <c r="B24" s="46" t="s">
        <v>11</v>
      </c>
      <c r="C24" s="47"/>
      <c r="D24" s="48"/>
      <c r="E24" s="49">
        <f>SazbaDPH1</f>
        <v>15</v>
      </c>
      <c r="F24" s="50" t="s">
        <v>0</v>
      </c>
      <c r="G24" s="208">
        <v>0</v>
      </c>
      <c r="H24" s="209"/>
      <c r="I24" s="209"/>
      <c r="J24" s="51" t="str">
        <f t="shared" si="0"/>
        <v>CZK</v>
      </c>
    </row>
    <row r="25" spans="1:10" ht="23.25" customHeight="1" x14ac:dyDescent="0.2">
      <c r="A25" s="3"/>
      <c r="B25" s="46" t="s">
        <v>12</v>
      </c>
      <c r="C25" s="47"/>
      <c r="D25" s="48"/>
      <c r="E25" s="49">
        <v>21</v>
      </c>
      <c r="F25" s="50" t="s">
        <v>0</v>
      </c>
      <c r="G25" s="202">
        <v>0</v>
      </c>
      <c r="H25" s="203"/>
      <c r="I25" s="203"/>
      <c r="J25" s="51" t="str">
        <f t="shared" si="0"/>
        <v>CZK</v>
      </c>
    </row>
    <row r="26" spans="1:10" ht="23.25" customHeight="1" x14ac:dyDescent="0.2">
      <c r="A26" s="3"/>
      <c r="B26" s="40" t="s">
        <v>13</v>
      </c>
      <c r="C26" s="19"/>
      <c r="D26" s="15"/>
      <c r="E26" s="36">
        <f>SazbaDPH2</f>
        <v>21</v>
      </c>
      <c r="F26" s="37" t="s">
        <v>0</v>
      </c>
      <c r="G26" s="198">
        <v>0</v>
      </c>
      <c r="H26" s="199"/>
      <c r="I26" s="199"/>
      <c r="J26" s="45" t="str">
        <f t="shared" si="0"/>
        <v>CZK</v>
      </c>
    </row>
    <row r="27" spans="1:10" ht="23.25" customHeight="1" thickBot="1" x14ac:dyDescent="0.25">
      <c r="A27" s="3"/>
      <c r="B27" s="39" t="s">
        <v>4</v>
      </c>
      <c r="C27" s="17"/>
      <c r="D27" s="20"/>
      <c r="E27" s="17"/>
      <c r="F27" s="18"/>
      <c r="G27" s="200">
        <v>2.91038304567337E-11</v>
      </c>
      <c r="H27" s="200"/>
      <c r="I27" s="200"/>
      <c r="J27" s="52" t="str">
        <f t="shared" si="0"/>
        <v>CZK</v>
      </c>
    </row>
    <row r="28" spans="1:10" ht="27.75" hidden="1" customHeight="1" thickBot="1" x14ac:dyDescent="0.25">
      <c r="A28" s="3"/>
      <c r="B28" s="99" t="s">
        <v>21</v>
      </c>
      <c r="C28" s="100"/>
      <c r="D28" s="100"/>
      <c r="E28" s="101"/>
      <c r="F28" s="102"/>
      <c r="G28" s="201">
        <v>0</v>
      </c>
      <c r="H28" s="218"/>
      <c r="I28" s="218"/>
      <c r="J28" s="103" t="str">
        <f t="shared" si="0"/>
        <v>CZK</v>
      </c>
    </row>
    <row r="29" spans="1:10" ht="27.75" customHeight="1" thickBot="1" x14ac:dyDescent="0.25">
      <c r="A29" s="3"/>
      <c r="B29" s="99" t="s">
        <v>34</v>
      </c>
      <c r="C29" s="104"/>
      <c r="D29" s="104"/>
      <c r="E29" s="104"/>
      <c r="F29" s="104"/>
      <c r="G29" s="201">
        <v>0</v>
      </c>
      <c r="H29" s="201"/>
      <c r="I29" s="201"/>
      <c r="J29" s="105" t="s">
        <v>48</v>
      </c>
    </row>
    <row r="30" spans="1:10" ht="12.75" customHeight="1" x14ac:dyDescent="0.2">
      <c r="A30" s="3"/>
      <c r="B30" s="3"/>
      <c r="J30" s="10"/>
    </row>
    <row r="31" spans="1:10" ht="30" customHeight="1" x14ac:dyDescent="0.2">
      <c r="A31" s="3"/>
      <c r="B31" s="3"/>
      <c r="J31" s="10"/>
    </row>
    <row r="32" spans="1:10" ht="18.75" customHeight="1" x14ac:dyDescent="0.2">
      <c r="A32" s="3"/>
      <c r="B32" s="21"/>
      <c r="C32" s="16" t="s">
        <v>9</v>
      </c>
      <c r="D32" s="32"/>
      <c r="E32" s="32"/>
      <c r="F32" s="16"/>
      <c r="G32" s="32"/>
      <c r="H32" s="33"/>
      <c r="I32" s="32"/>
      <c r="J32" s="10"/>
    </row>
    <row r="33" spans="1:10" ht="47.25" customHeight="1" x14ac:dyDescent="0.2">
      <c r="A33" s="3"/>
      <c r="B33" s="3"/>
      <c r="J33" s="10"/>
    </row>
    <row r="34" spans="1:10" s="27" customFormat="1" ht="18.75" customHeight="1" x14ac:dyDescent="0.2">
      <c r="A34" s="26"/>
      <c r="B34" s="26"/>
      <c r="D34" s="182"/>
      <c r="E34" s="182"/>
      <c r="G34" s="182"/>
      <c r="H34" s="182"/>
      <c r="I34" s="182"/>
      <c r="J34" s="31"/>
    </row>
    <row r="35" spans="1:10" ht="12.75" customHeight="1" x14ac:dyDescent="0.2">
      <c r="A35" s="3"/>
      <c r="B35" s="3"/>
      <c r="D35" s="183" t="s">
        <v>2</v>
      </c>
      <c r="E35" s="183"/>
      <c r="H35" s="11" t="s">
        <v>3</v>
      </c>
      <c r="J35" s="10"/>
    </row>
    <row r="36" spans="1:10" ht="13.5" customHeight="1" thickBot="1" x14ac:dyDescent="0.25">
      <c r="A36" s="12"/>
      <c r="B36" s="12"/>
      <c r="C36" s="13"/>
      <c r="D36" s="13"/>
      <c r="E36" s="13"/>
      <c r="F36" s="13"/>
      <c r="G36" s="13"/>
      <c r="H36" s="13"/>
      <c r="I36" s="13"/>
      <c r="J36" s="14"/>
    </row>
    <row r="37" spans="1:10" ht="27" hidden="1" customHeight="1" x14ac:dyDescent="0.25">
      <c r="B37" s="66" t="s">
        <v>14</v>
      </c>
      <c r="C37" s="2"/>
      <c r="D37" s="2"/>
      <c r="E37" s="2"/>
      <c r="F37" s="91"/>
      <c r="G37" s="91"/>
      <c r="H37" s="91"/>
      <c r="I37" s="91"/>
      <c r="J37" s="2"/>
    </row>
    <row r="38" spans="1:10" ht="25.5" hidden="1" customHeight="1" x14ac:dyDescent="0.2">
      <c r="A38" s="83" t="s">
        <v>36</v>
      </c>
      <c r="B38" s="85" t="s">
        <v>15</v>
      </c>
      <c r="C38" s="86" t="s">
        <v>5</v>
      </c>
      <c r="D38" s="87"/>
      <c r="E38" s="87"/>
      <c r="F38" s="92" t="str">
        <f>B23</f>
        <v>Základ pro sníženou DPH</v>
      </c>
      <c r="G38" s="92" t="str">
        <f>B25</f>
        <v>Základ pro základní DPH</v>
      </c>
      <c r="H38" s="93" t="s">
        <v>16</v>
      </c>
      <c r="I38" s="93" t="s">
        <v>1</v>
      </c>
      <c r="J38" s="88" t="s">
        <v>0</v>
      </c>
    </row>
    <row r="39" spans="1:10" ht="25.5" hidden="1" customHeight="1" x14ac:dyDescent="0.2">
      <c r="A39" s="83">
        <v>1</v>
      </c>
      <c r="B39" s="89" t="s">
        <v>46</v>
      </c>
      <c r="C39" s="186" t="s">
        <v>44</v>
      </c>
      <c r="D39" s="187"/>
      <c r="E39" s="187"/>
      <c r="F39" s="94">
        <v>0</v>
      </c>
      <c r="G39" s="95">
        <v>0</v>
      </c>
      <c r="H39" s="96">
        <v>0</v>
      </c>
      <c r="I39" s="96">
        <v>87513.03</v>
      </c>
      <c r="J39" s="90">
        <f>IF(CenaCelkemVypocet=0,"",I39/CenaCelkemVypocet*100)</f>
        <v>100</v>
      </c>
    </row>
    <row r="40" spans="1:10" ht="25.5" hidden="1" customHeight="1" x14ac:dyDescent="0.2">
      <c r="A40" s="83"/>
      <c r="B40" s="188" t="s">
        <v>47</v>
      </c>
      <c r="C40" s="189"/>
      <c r="D40" s="189"/>
      <c r="E40" s="190"/>
      <c r="F40" s="97">
        <f>SUMIF(A39:A39,"=1",F39:F39)</f>
        <v>0</v>
      </c>
      <c r="G40" s="98">
        <f>SUMIF(A39:A39,"=1",G39:G39)</f>
        <v>0</v>
      </c>
      <c r="H40" s="98">
        <f>SUMIF(A39:A39,"=1",H39:H39)</f>
        <v>0</v>
      </c>
      <c r="I40" s="98">
        <f>SUMIF(A39:A39,"=1",I39:I39)</f>
        <v>87513.03</v>
      </c>
      <c r="J40" s="84">
        <f>SUMIF(A39:A39,"=1",J39:J39)</f>
        <v>100</v>
      </c>
    </row>
    <row r="44" spans="1:10" ht="15.75" x14ac:dyDescent="0.25">
      <c r="B44" s="106" t="s">
        <v>49</v>
      </c>
    </row>
    <row r="46" spans="1:10" ht="25.5" customHeight="1" x14ac:dyDescent="0.2">
      <c r="A46" s="107"/>
      <c r="B46" s="111" t="s">
        <v>15</v>
      </c>
      <c r="C46" s="111" t="s">
        <v>5</v>
      </c>
      <c r="D46" s="112"/>
      <c r="E46" s="112"/>
      <c r="F46" s="115" t="s">
        <v>50</v>
      </c>
      <c r="G46" s="115"/>
      <c r="H46" s="115"/>
      <c r="I46" s="191" t="s">
        <v>27</v>
      </c>
      <c r="J46" s="191"/>
    </row>
    <row r="47" spans="1:10" ht="25.5" customHeight="1" x14ac:dyDescent="0.2">
      <c r="A47" s="108"/>
      <c r="B47" s="118" t="s">
        <v>51</v>
      </c>
      <c r="C47" s="193" t="s">
        <v>52</v>
      </c>
      <c r="D47" s="194"/>
      <c r="E47" s="194"/>
      <c r="F47" s="122" t="s">
        <v>22</v>
      </c>
      <c r="G47" s="119"/>
      <c r="H47" s="119"/>
      <c r="I47" s="192">
        <v>0</v>
      </c>
      <c r="J47" s="192"/>
    </row>
    <row r="48" spans="1:10" ht="25.5" customHeight="1" x14ac:dyDescent="0.2">
      <c r="A48" s="108"/>
      <c r="B48" s="110" t="s">
        <v>53</v>
      </c>
      <c r="C48" s="179" t="s">
        <v>54</v>
      </c>
      <c r="D48" s="180"/>
      <c r="E48" s="180"/>
      <c r="F48" s="123" t="s">
        <v>22</v>
      </c>
      <c r="G48" s="116"/>
      <c r="H48" s="116"/>
      <c r="I48" s="178">
        <v>0</v>
      </c>
      <c r="J48" s="178"/>
    </row>
    <row r="49" spans="1:10" ht="25.5" customHeight="1" x14ac:dyDescent="0.2">
      <c r="A49" s="108"/>
      <c r="B49" s="110" t="s">
        <v>55</v>
      </c>
      <c r="C49" s="179" t="s">
        <v>56</v>
      </c>
      <c r="D49" s="180"/>
      <c r="E49" s="180"/>
      <c r="F49" s="123" t="s">
        <v>22</v>
      </c>
      <c r="G49" s="116"/>
      <c r="H49" s="116"/>
      <c r="I49" s="178">
        <v>0</v>
      </c>
      <c r="J49" s="178"/>
    </row>
    <row r="50" spans="1:10" ht="25.5" customHeight="1" x14ac:dyDescent="0.2">
      <c r="A50" s="108"/>
      <c r="B50" s="110" t="s">
        <v>57</v>
      </c>
      <c r="C50" s="179" t="s">
        <v>58</v>
      </c>
      <c r="D50" s="180"/>
      <c r="E50" s="180"/>
      <c r="F50" s="123" t="s">
        <v>22</v>
      </c>
      <c r="G50" s="116"/>
      <c r="H50" s="116"/>
      <c r="I50" s="178">
        <v>0</v>
      </c>
      <c r="J50" s="178"/>
    </row>
    <row r="51" spans="1:10" ht="25.5" customHeight="1" x14ac:dyDescent="0.2">
      <c r="A51" s="108"/>
      <c r="B51" s="110" t="s">
        <v>59</v>
      </c>
      <c r="C51" s="179" t="s">
        <v>60</v>
      </c>
      <c r="D51" s="180"/>
      <c r="E51" s="180"/>
      <c r="F51" s="123" t="s">
        <v>22</v>
      </c>
      <c r="G51" s="116"/>
      <c r="H51" s="116"/>
      <c r="I51" s="178">
        <v>0</v>
      </c>
      <c r="J51" s="178"/>
    </row>
    <row r="52" spans="1:10" ht="25.5" customHeight="1" x14ac:dyDescent="0.2">
      <c r="A52" s="108"/>
      <c r="B52" s="110" t="s">
        <v>61</v>
      </c>
      <c r="C52" s="179" t="s">
        <v>62</v>
      </c>
      <c r="D52" s="180"/>
      <c r="E52" s="180"/>
      <c r="F52" s="123" t="s">
        <v>22</v>
      </c>
      <c r="G52" s="116"/>
      <c r="H52" s="116"/>
      <c r="I52" s="178">
        <v>0</v>
      </c>
      <c r="J52" s="178"/>
    </row>
    <row r="53" spans="1:10" ht="25.5" customHeight="1" x14ac:dyDescent="0.2">
      <c r="A53" s="108"/>
      <c r="B53" s="110" t="s">
        <v>63</v>
      </c>
      <c r="C53" s="179" t="s">
        <v>64</v>
      </c>
      <c r="D53" s="180"/>
      <c r="E53" s="180"/>
      <c r="F53" s="123" t="s">
        <v>22</v>
      </c>
      <c r="G53" s="116"/>
      <c r="H53" s="116"/>
      <c r="I53" s="178">
        <v>0</v>
      </c>
      <c r="J53" s="178"/>
    </row>
    <row r="54" spans="1:10" ht="25.5" customHeight="1" x14ac:dyDescent="0.2">
      <c r="A54" s="108"/>
      <c r="B54" s="110" t="s">
        <v>65</v>
      </c>
      <c r="C54" s="179" t="s">
        <v>66</v>
      </c>
      <c r="D54" s="180"/>
      <c r="E54" s="180"/>
      <c r="F54" s="123" t="s">
        <v>22</v>
      </c>
      <c r="G54" s="116"/>
      <c r="H54" s="116"/>
      <c r="I54" s="178">
        <v>0</v>
      </c>
      <c r="J54" s="178"/>
    </row>
    <row r="55" spans="1:10" ht="25.5" customHeight="1" x14ac:dyDescent="0.2">
      <c r="A55" s="108"/>
      <c r="B55" s="110" t="s">
        <v>67</v>
      </c>
      <c r="C55" s="179" t="s">
        <v>68</v>
      </c>
      <c r="D55" s="180"/>
      <c r="E55" s="180"/>
      <c r="F55" s="123" t="s">
        <v>23</v>
      </c>
      <c r="G55" s="116"/>
      <c r="H55" s="116"/>
      <c r="I55" s="178">
        <v>0</v>
      </c>
      <c r="J55" s="178"/>
    </row>
    <row r="56" spans="1:10" ht="25.5" customHeight="1" x14ac:dyDescent="0.2">
      <c r="A56" s="108"/>
      <c r="B56" s="110" t="s">
        <v>69</v>
      </c>
      <c r="C56" s="179" t="s">
        <v>70</v>
      </c>
      <c r="D56" s="180"/>
      <c r="E56" s="180"/>
      <c r="F56" s="123" t="s">
        <v>23</v>
      </c>
      <c r="G56" s="116"/>
      <c r="H56" s="116"/>
      <c r="I56" s="178">
        <v>0</v>
      </c>
      <c r="J56" s="178"/>
    </row>
    <row r="57" spans="1:10" ht="25.5" customHeight="1" x14ac:dyDescent="0.2">
      <c r="A57" s="108"/>
      <c r="B57" s="110" t="s">
        <v>71</v>
      </c>
      <c r="C57" s="179" t="s">
        <v>72</v>
      </c>
      <c r="D57" s="180"/>
      <c r="E57" s="180"/>
      <c r="F57" s="123" t="s">
        <v>23</v>
      </c>
      <c r="G57" s="116"/>
      <c r="H57" s="116"/>
      <c r="I57" s="178">
        <v>0</v>
      </c>
      <c r="J57" s="178"/>
    </row>
    <row r="58" spans="1:10" ht="25.5" customHeight="1" x14ac:dyDescent="0.2">
      <c r="A58" s="108"/>
      <c r="B58" s="110" t="s">
        <v>73</v>
      </c>
      <c r="C58" s="179" t="s">
        <v>74</v>
      </c>
      <c r="D58" s="180"/>
      <c r="E58" s="180"/>
      <c r="F58" s="123" t="s">
        <v>23</v>
      </c>
      <c r="G58" s="116"/>
      <c r="H58" s="116"/>
      <c r="I58" s="178">
        <v>0</v>
      </c>
      <c r="J58" s="178"/>
    </row>
    <row r="59" spans="1:10" ht="25.5" customHeight="1" x14ac:dyDescent="0.2">
      <c r="A59" s="108"/>
      <c r="B59" s="110" t="s">
        <v>75</v>
      </c>
      <c r="C59" s="179" t="s">
        <v>76</v>
      </c>
      <c r="D59" s="180"/>
      <c r="E59" s="180"/>
      <c r="F59" s="123" t="s">
        <v>23</v>
      </c>
      <c r="G59" s="116"/>
      <c r="H59" s="116"/>
      <c r="I59" s="178">
        <v>0</v>
      </c>
      <c r="J59" s="178"/>
    </row>
    <row r="60" spans="1:10" ht="25.5" customHeight="1" x14ac:dyDescent="0.2">
      <c r="A60" s="108"/>
      <c r="B60" s="110" t="s">
        <v>77</v>
      </c>
      <c r="C60" s="179" t="s">
        <v>78</v>
      </c>
      <c r="D60" s="180"/>
      <c r="E60" s="180"/>
      <c r="F60" s="123" t="s">
        <v>23</v>
      </c>
      <c r="G60" s="116"/>
      <c r="H60" s="116"/>
      <c r="I60" s="178">
        <v>0</v>
      </c>
      <c r="J60" s="178"/>
    </row>
    <row r="61" spans="1:10" ht="25.5" customHeight="1" x14ac:dyDescent="0.2">
      <c r="A61" s="108"/>
      <c r="B61" s="110" t="s">
        <v>79</v>
      </c>
      <c r="C61" s="179" t="s">
        <v>80</v>
      </c>
      <c r="D61" s="180"/>
      <c r="E61" s="180"/>
      <c r="F61" s="123" t="s">
        <v>23</v>
      </c>
      <c r="G61" s="116"/>
      <c r="H61" s="116"/>
      <c r="I61" s="178">
        <v>0</v>
      </c>
      <c r="J61" s="178"/>
    </row>
    <row r="62" spans="1:10" ht="25.5" customHeight="1" x14ac:dyDescent="0.2">
      <c r="A62" s="108"/>
      <c r="B62" s="110" t="s">
        <v>81</v>
      </c>
      <c r="C62" s="179" t="s">
        <v>82</v>
      </c>
      <c r="D62" s="180"/>
      <c r="E62" s="180"/>
      <c r="F62" s="123" t="s">
        <v>23</v>
      </c>
      <c r="G62" s="116"/>
      <c r="H62" s="116"/>
      <c r="I62" s="178">
        <v>0</v>
      </c>
      <c r="J62" s="178"/>
    </row>
    <row r="63" spans="1:10" ht="25.5" customHeight="1" x14ac:dyDescent="0.2">
      <c r="A63" s="108"/>
      <c r="B63" s="120" t="s">
        <v>83</v>
      </c>
      <c r="C63" s="175" t="s">
        <v>84</v>
      </c>
      <c r="D63" s="176"/>
      <c r="E63" s="176"/>
      <c r="F63" s="124" t="s">
        <v>23</v>
      </c>
      <c r="G63" s="121"/>
      <c r="H63" s="121"/>
      <c r="I63" s="174">
        <v>0</v>
      </c>
      <c r="J63" s="174"/>
    </row>
    <row r="64" spans="1:10" ht="25.5" customHeight="1" x14ac:dyDescent="0.2">
      <c r="A64" s="109"/>
      <c r="B64" s="113" t="s">
        <v>1</v>
      </c>
      <c r="C64" s="113"/>
      <c r="D64" s="114"/>
      <c r="E64" s="114"/>
      <c r="F64" s="125"/>
      <c r="G64" s="117"/>
      <c r="H64" s="117"/>
      <c r="I64" s="177">
        <v>0</v>
      </c>
      <c r="J64" s="177"/>
    </row>
    <row r="65" spans="6:10" x14ac:dyDescent="0.2">
      <c r="F65" s="82"/>
      <c r="G65" s="82"/>
      <c r="H65" s="82"/>
      <c r="I65" s="82"/>
      <c r="J65" s="82"/>
    </row>
    <row r="66" spans="6:10" x14ac:dyDescent="0.2">
      <c r="F66" s="82"/>
      <c r="G66" s="82"/>
      <c r="H66" s="82"/>
      <c r="I66" s="82"/>
      <c r="J66" s="82"/>
    </row>
    <row r="67" spans="6:10" x14ac:dyDescent="0.2">
      <c r="F67" s="82"/>
      <c r="G67" s="82"/>
      <c r="H67" s="82"/>
      <c r="I67" s="82"/>
      <c r="J67" s="82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75">
    <mergeCell ref="D2:J2"/>
    <mergeCell ref="E17:F17"/>
    <mergeCell ref="G16:H16"/>
    <mergeCell ref="G17:H17"/>
    <mergeCell ref="G18:H18"/>
    <mergeCell ref="I17:J17"/>
    <mergeCell ref="I18:J18"/>
    <mergeCell ref="E18:F18"/>
    <mergeCell ref="E15:F15"/>
    <mergeCell ref="D3:J3"/>
    <mergeCell ref="G15:H15"/>
    <mergeCell ref="I15:J15"/>
    <mergeCell ref="E16:F16"/>
    <mergeCell ref="D12:G12"/>
    <mergeCell ref="B1:J1"/>
    <mergeCell ref="G26:I26"/>
    <mergeCell ref="G27:I27"/>
    <mergeCell ref="G29:I29"/>
    <mergeCell ref="G25:I25"/>
    <mergeCell ref="I16:J16"/>
    <mergeCell ref="I19:J19"/>
    <mergeCell ref="E21:F21"/>
    <mergeCell ref="G21:H21"/>
    <mergeCell ref="D11:G11"/>
    <mergeCell ref="G24:I24"/>
    <mergeCell ref="G23:I23"/>
    <mergeCell ref="E19:F19"/>
    <mergeCell ref="E20:F20"/>
    <mergeCell ref="I20:J20"/>
    <mergeCell ref="I21:J21"/>
    <mergeCell ref="C39:E39"/>
    <mergeCell ref="B40:E40"/>
    <mergeCell ref="I46:J46"/>
    <mergeCell ref="I47:J47"/>
    <mergeCell ref="C47:E47"/>
    <mergeCell ref="D13:G13"/>
    <mergeCell ref="D34:E34"/>
    <mergeCell ref="D35:E35"/>
    <mergeCell ref="G19:H19"/>
    <mergeCell ref="G20:H20"/>
    <mergeCell ref="G34:I34"/>
    <mergeCell ref="G28:I28"/>
    <mergeCell ref="I48:J48"/>
    <mergeCell ref="C48:E48"/>
    <mergeCell ref="I49:J49"/>
    <mergeCell ref="C49:E49"/>
    <mergeCell ref="I50:J50"/>
    <mergeCell ref="C50:E50"/>
    <mergeCell ref="I51:J51"/>
    <mergeCell ref="C51:E51"/>
    <mergeCell ref="I52:J52"/>
    <mergeCell ref="C52:E52"/>
    <mergeCell ref="I53:J53"/>
    <mergeCell ref="C53:E53"/>
    <mergeCell ref="I54:J54"/>
    <mergeCell ref="C54:E54"/>
    <mergeCell ref="I55:J55"/>
    <mergeCell ref="C55:E55"/>
    <mergeCell ref="I56:J56"/>
    <mergeCell ref="C56:E56"/>
    <mergeCell ref="I57:J57"/>
    <mergeCell ref="C57:E57"/>
    <mergeCell ref="I58:J58"/>
    <mergeCell ref="C58:E58"/>
    <mergeCell ref="I59:J59"/>
    <mergeCell ref="C59:E59"/>
    <mergeCell ref="I63:J63"/>
    <mergeCell ref="C63:E63"/>
    <mergeCell ref="I64:J64"/>
    <mergeCell ref="I60:J60"/>
    <mergeCell ref="C60:E60"/>
    <mergeCell ref="I61:J61"/>
    <mergeCell ref="C61:E61"/>
    <mergeCell ref="I62:J62"/>
    <mergeCell ref="C62:E62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CE,Tučné"RTS Stavitel +,  © RTS, a.s.&amp;R&amp;9Stránka &amp;P z &amp;N</oddFooter>
  </headerFooter>
  <rowBreaks count="1" manualBreakCount="1">
    <brk id="36" max="9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selection activeCell="A5" sqref="A5:IV5"/>
    </sheetView>
  </sheetViews>
  <sheetFormatPr defaultRowHeight="12.75" x14ac:dyDescent="0.2"/>
  <cols>
    <col min="1" max="1" width="4.28515625" style="4" customWidth="1"/>
    <col min="2" max="2" width="14.42578125" style="4" customWidth="1"/>
    <col min="3" max="3" width="38.28515625" style="8" customWidth="1"/>
    <col min="4" max="4" width="4.5703125" style="4" customWidth="1"/>
    <col min="5" max="5" width="10.5703125" style="4" customWidth="1"/>
    <col min="6" max="6" width="9.85546875" style="4" customWidth="1"/>
    <col min="7" max="7" width="12.7109375" style="4" customWidth="1"/>
    <col min="8" max="16384" width="9.140625" style="4"/>
  </cols>
  <sheetData>
    <row r="1" spans="1:7" ht="15.75" x14ac:dyDescent="0.2">
      <c r="A1" s="222" t="s">
        <v>6</v>
      </c>
      <c r="B1" s="222"/>
      <c r="C1" s="223"/>
      <c r="D1" s="222"/>
      <c r="E1" s="222"/>
      <c r="F1" s="222"/>
      <c r="G1" s="222"/>
    </row>
    <row r="2" spans="1:7" ht="24.95" customHeight="1" x14ac:dyDescent="0.2">
      <c r="A2" s="68" t="s">
        <v>40</v>
      </c>
      <c r="B2" s="67"/>
      <c r="C2" s="224"/>
      <c r="D2" s="224"/>
      <c r="E2" s="224"/>
      <c r="F2" s="224"/>
      <c r="G2" s="225"/>
    </row>
    <row r="3" spans="1:7" ht="24.95" hidden="1" customHeight="1" x14ac:dyDescent="0.2">
      <c r="A3" s="68" t="s">
        <v>7</v>
      </c>
      <c r="B3" s="67"/>
      <c r="C3" s="224"/>
      <c r="D3" s="224"/>
      <c r="E3" s="224"/>
      <c r="F3" s="224"/>
      <c r="G3" s="225"/>
    </row>
    <row r="4" spans="1:7" ht="24.95" hidden="1" customHeight="1" x14ac:dyDescent="0.2">
      <c r="A4" s="68" t="s">
        <v>8</v>
      </c>
      <c r="B4" s="67"/>
      <c r="C4" s="224"/>
      <c r="D4" s="224"/>
      <c r="E4" s="224"/>
      <c r="F4" s="224"/>
      <c r="G4" s="225"/>
    </row>
    <row r="5" spans="1:7" hidden="1" x14ac:dyDescent="0.2">
      <c r="B5" s="5"/>
      <c r="C5" s="6"/>
      <c r="D5" s="7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BH131"/>
  <sheetViews>
    <sheetView tabSelected="1" topLeftCell="A116" workbookViewId="0">
      <selection activeCell="G43" sqref="G43"/>
    </sheetView>
  </sheetViews>
  <sheetFormatPr defaultRowHeight="12.75" outlineLevelRow="1" x14ac:dyDescent="0.2"/>
  <cols>
    <col min="1" max="1" width="4.28515625" customWidth="1"/>
    <col min="2" max="2" width="14.42578125" style="81" customWidth="1"/>
    <col min="3" max="3" width="38.28515625" style="81" customWidth="1"/>
    <col min="4" max="4" width="4.5703125" customWidth="1"/>
    <col min="5" max="5" width="10.5703125" customWidth="1"/>
    <col min="6" max="6" width="9.85546875" customWidth="1"/>
    <col min="7" max="7" width="12.7109375" customWidth="1"/>
    <col min="8" max="21" width="0" hidden="1" customWidth="1"/>
    <col min="29" max="39" width="0" hidden="1" customWidth="1"/>
  </cols>
  <sheetData>
    <row r="1" spans="1:60" ht="15.75" customHeight="1" x14ac:dyDescent="0.25">
      <c r="A1" s="226" t="s">
        <v>6</v>
      </c>
      <c r="B1" s="226"/>
      <c r="C1" s="226"/>
      <c r="D1" s="226"/>
      <c r="E1" s="226"/>
      <c r="F1" s="226"/>
      <c r="G1" s="226"/>
      <c r="AE1" t="s">
        <v>88</v>
      </c>
    </row>
    <row r="2" spans="1:60" ht="24.95" customHeight="1" x14ac:dyDescent="0.2">
      <c r="A2" s="130" t="s">
        <v>87</v>
      </c>
      <c r="B2" s="128"/>
      <c r="C2" s="227" t="s">
        <v>334</v>
      </c>
      <c r="D2" s="228"/>
      <c r="E2" s="228"/>
      <c r="F2" s="228"/>
      <c r="G2" s="229"/>
      <c r="AE2" t="s">
        <v>89</v>
      </c>
    </row>
    <row r="3" spans="1:60" ht="24.95" hidden="1" customHeight="1" x14ac:dyDescent="0.2">
      <c r="A3" s="131" t="s">
        <v>7</v>
      </c>
      <c r="B3" s="129"/>
      <c r="C3" s="230"/>
      <c r="D3" s="231"/>
      <c r="E3" s="231"/>
      <c r="F3" s="231"/>
      <c r="G3" s="232"/>
      <c r="AE3" t="s">
        <v>90</v>
      </c>
    </row>
    <row r="4" spans="1:60" ht="24.95" hidden="1" customHeight="1" x14ac:dyDescent="0.2">
      <c r="A4" s="131" t="s">
        <v>8</v>
      </c>
      <c r="B4" s="129"/>
      <c r="C4" s="230"/>
      <c r="D4" s="231"/>
      <c r="E4" s="231"/>
      <c r="F4" s="231"/>
      <c r="G4" s="232"/>
      <c r="AE4" t="s">
        <v>91</v>
      </c>
    </row>
    <row r="5" spans="1:60" hidden="1" x14ac:dyDescent="0.2">
      <c r="A5" s="132" t="s">
        <v>92</v>
      </c>
      <c r="B5" s="133"/>
      <c r="C5" s="133"/>
      <c r="D5" s="134"/>
      <c r="E5" s="134"/>
      <c r="F5" s="134"/>
      <c r="G5" s="135"/>
      <c r="AE5" t="s">
        <v>93</v>
      </c>
    </row>
    <row r="7" spans="1:60" ht="38.25" x14ac:dyDescent="0.2">
      <c r="A7" s="140" t="s">
        <v>94</v>
      </c>
      <c r="B7" s="141" t="s">
        <v>95</v>
      </c>
      <c r="C7" s="141" t="s">
        <v>96</v>
      </c>
      <c r="D7" s="140" t="s">
        <v>97</v>
      </c>
      <c r="E7" s="140" t="s">
        <v>98</v>
      </c>
      <c r="F7" s="136" t="s">
        <v>99</v>
      </c>
      <c r="G7" s="154" t="s">
        <v>27</v>
      </c>
      <c r="H7" s="155" t="s">
        <v>28</v>
      </c>
      <c r="I7" s="155" t="s">
        <v>100</v>
      </c>
      <c r="J7" s="155" t="s">
        <v>29</v>
      </c>
      <c r="K7" s="155" t="s">
        <v>101</v>
      </c>
      <c r="L7" s="155" t="s">
        <v>102</v>
      </c>
      <c r="M7" s="155" t="s">
        <v>103</v>
      </c>
      <c r="N7" s="155" t="s">
        <v>104</v>
      </c>
      <c r="O7" s="155" t="s">
        <v>105</v>
      </c>
      <c r="P7" s="155" t="s">
        <v>106</v>
      </c>
      <c r="Q7" s="155" t="s">
        <v>107</v>
      </c>
      <c r="R7" s="155" t="s">
        <v>108</v>
      </c>
      <c r="S7" s="155" t="s">
        <v>109</v>
      </c>
      <c r="T7" s="155" t="s">
        <v>110</v>
      </c>
      <c r="U7" s="143" t="s">
        <v>111</v>
      </c>
    </row>
    <row r="8" spans="1:60" x14ac:dyDescent="0.2">
      <c r="A8" s="156" t="s">
        <v>112</v>
      </c>
      <c r="B8" s="157" t="s">
        <v>51</v>
      </c>
      <c r="C8" s="158" t="s">
        <v>52</v>
      </c>
      <c r="D8" s="159"/>
      <c r="E8" s="160"/>
      <c r="F8" s="161"/>
      <c r="G8" s="161">
        <v>0</v>
      </c>
      <c r="H8" s="161"/>
      <c r="I8" s="161">
        <f>SUM(I9:I10)</f>
        <v>1072.71</v>
      </c>
      <c r="J8" s="161"/>
      <c r="K8" s="161">
        <f>SUM(K9:K10)</f>
        <v>991.65</v>
      </c>
      <c r="L8" s="161"/>
      <c r="M8" s="161">
        <f>SUM(M9:M10)</f>
        <v>0</v>
      </c>
      <c r="N8" s="142"/>
      <c r="O8" s="142">
        <f>SUM(O9:O10)</f>
        <v>0.19984000000000002</v>
      </c>
      <c r="P8" s="142"/>
      <c r="Q8" s="142">
        <f>SUM(Q9:Q10)</f>
        <v>0</v>
      </c>
      <c r="R8" s="142"/>
      <c r="S8" s="142"/>
      <c r="T8" s="156"/>
      <c r="U8" s="142">
        <f>SUM(U9:U10)</f>
        <v>2.0300000000000002</v>
      </c>
      <c r="AE8" t="s">
        <v>113</v>
      </c>
    </row>
    <row r="9" spans="1:60" ht="22.5" outlineLevel="1" x14ac:dyDescent="0.2">
      <c r="A9" s="138">
        <v>1</v>
      </c>
      <c r="B9" s="138" t="s">
        <v>114</v>
      </c>
      <c r="C9" s="168" t="s">
        <v>115</v>
      </c>
      <c r="D9" s="144" t="s">
        <v>116</v>
      </c>
      <c r="E9" s="150">
        <v>1.94</v>
      </c>
      <c r="F9" s="152">
        <v>0</v>
      </c>
      <c r="G9" s="152">
        <v>0</v>
      </c>
      <c r="H9" s="152">
        <v>319.97000000000003</v>
      </c>
      <c r="I9" s="152">
        <f>ROUND(E9*H9,2)</f>
        <v>620.74</v>
      </c>
      <c r="J9" s="152">
        <v>374.03</v>
      </c>
      <c r="K9" s="152">
        <f>ROUND(E9*J9,2)</f>
        <v>725.62</v>
      </c>
      <c r="L9" s="152">
        <v>0</v>
      </c>
      <c r="M9" s="152">
        <f>G9*(1+L9/100)</f>
        <v>0</v>
      </c>
      <c r="N9" s="145">
        <v>4.5679999999999998E-2</v>
      </c>
      <c r="O9" s="145">
        <f>ROUND(E9*N9,5)</f>
        <v>8.8620000000000004E-2</v>
      </c>
      <c r="P9" s="145">
        <v>0</v>
      </c>
      <c r="Q9" s="145">
        <f>ROUND(E9*P9,5)</f>
        <v>0</v>
      </c>
      <c r="R9" s="145"/>
      <c r="S9" s="145"/>
      <c r="T9" s="146">
        <v>0.75800000000000001</v>
      </c>
      <c r="U9" s="145">
        <f>ROUND(E9*T9,2)</f>
        <v>1.47</v>
      </c>
      <c r="V9" s="137"/>
      <c r="W9" s="137"/>
      <c r="X9" s="137"/>
      <c r="Y9" s="137"/>
      <c r="Z9" s="137"/>
      <c r="AA9" s="137"/>
      <c r="AB9" s="137"/>
      <c r="AC9" s="137"/>
      <c r="AD9" s="137"/>
      <c r="AE9" s="137" t="s">
        <v>117</v>
      </c>
      <c r="AF9" s="137"/>
      <c r="AG9" s="137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</row>
    <row r="10" spans="1:60" ht="22.5" outlineLevel="1" x14ac:dyDescent="0.2">
      <c r="A10" s="138">
        <v>2</v>
      </c>
      <c r="B10" s="138" t="s">
        <v>118</v>
      </c>
      <c r="C10" s="168" t="s">
        <v>119</v>
      </c>
      <c r="D10" s="144" t="s">
        <v>120</v>
      </c>
      <c r="E10" s="150">
        <v>1</v>
      </c>
      <c r="F10" s="152">
        <v>0</v>
      </c>
      <c r="G10" s="152">
        <v>0</v>
      </c>
      <c r="H10" s="152">
        <v>451.97</v>
      </c>
      <c r="I10" s="152">
        <f>ROUND(E10*H10,2)</f>
        <v>451.97</v>
      </c>
      <c r="J10" s="152">
        <v>266.02999999999997</v>
      </c>
      <c r="K10" s="152">
        <f>ROUND(E10*J10,2)</f>
        <v>266.02999999999997</v>
      </c>
      <c r="L10" s="152">
        <v>0</v>
      </c>
      <c r="M10" s="152">
        <f>G10*(1+L10/100)</f>
        <v>0</v>
      </c>
      <c r="N10" s="145">
        <v>0.11122</v>
      </c>
      <c r="O10" s="145">
        <f>ROUND(E10*N10,5)</f>
        <v>0.11122</v>
      </c>
      <c r="P10" s="145">
        <v>0</v>
      </c>
      <c r="Q10" s="145">
        <f>ROUND(E10*P10,5)</f>
        <v>0</v>
      </c>
      <c r="R10" s="145"/>
      <c r="S10" s="145"/>
      <c r="T10" s="146">
        <v>0.55820000000000003</v>
      </c>
      <c r="U10" s="145">
        <f>ROUND(E10*T10,2)</f>
        <v>0.56000000000000005</v>
      </c>
      <c r="V10" s="137"/>
      <c r="W10" s="137"/>
      <c r="X10" s="137"/>
      <c r="Y10" s="137"/>
      <c r="Z10" s="137"/>
      <c r="AA10" s="137"/>
      <c r="AB10" s="137"/>
      <c r="AC10" s="137"/>
      <c r="AD10" s="137"/>
      <c r="AE10" s="137" t="s">
        <v>117</v>
      </c>
      <c r="AF10" s="137"/>
      <c r="AG10" s="137"/>
      <c r="AH10" s="137"/>
      <c r="AI10" s="137"/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</row>
    <row r="11" spans="1:60" x14ac:dyDescent="0.2">
      <c r="A11" s="139" t="s">
        <v>112</v>
      </c>
      <c r="B11" s="139" t="s">
        <v>53</v>
      </c>
      <c r="C11" s="169" t="s">
        <v>54</v>
      </c>
      <c r="D11" s="147"/>
      <c r="E11" s="151"/>
      <c r="F11" s="153"/>
      <c r="G11" s="153">
        <v>0</v>
      </c>
      <c r="H11" s="153"/>
      <c r="I11" s="153">
        <f>SUM(I12:I13)</f>
        <v>118.20000000000002</v>
      </c>
      <c r="J11" s="153"/>
      <c r="K11" s="153">
        <f>SUM(K12:K13)</f>
        <v>221.19</v>
      </c>
      <c r="L11" s="153"/>
      <c r="M11" s="153">
        <f>SUM(M12:M13)</f>
        <v>0</v>
      </c>
      <c r="N11" s="148"/>
      <c r="O11" s="148">
        <f>SUM(O12:O13)</f>
        <v>5.6999999999999993E-3</v>
      </c>
      <c r="P11" s="148"/>
      <c r="Q11" s="148">
        <f>SUM(Q12:Q13)</f>
        <v>0</v>
      </c>
      <c r="R11" s="148"/>
      <c r="S11" s="148"/>
      <c r="T11" s="149"/>
      <c r="U11" s="148">
        <f>SUM(U12:U13)</f>
        <v>0.42000000000000004</v>
      </c>
      <c r="AE11" t="s">
        <v>113</v>
      </c>
    </row>
    <row r="12" spans="1:60" outlineLevel="1" x14ac:dyDescent="0.2">
      <c r="A12" s="138">
        <v>3</v>
      </c>
      <c r="B12" s="138" t="s">
        <v>121</v>
      </c>
      <c r="C12" s="168" t="s">
        <v>122</v>
      </c>
      <c r="D12" s="144" t="s">
        <v>116</v>
      </c>
      <c r="E12" s="150">
        <v>1.74</v>
      </c>
      <c r="F12" s="152">
        <v>0</v>
      </c>
      <c r="G12" s="152">
        <v>0</v>
      </c>
      <c r="H12" s="152">
        <v>26.16</v>
      </c>
      <c r="I12" s="152">
        <f>ROUND(E12*H12,2)</f>
        <v>45.52</v>
      </c>
      <c r="J12" s="152">
        <v>45.64</v>
      </c>
      <c r="K12" s="152">
        <f>ROUND(E12*J12,2)</f>
        <v>79.41</v>
      </c>
      <c r="L12" s="152">
        <v>0</v>
      </c>
      <c r="M12" s="152">
        <f>G12*(1+L12/100)</f>
        <v>0</v>
      </c>
      <c r="N12" s="145">
        <v>2.9999999999999997E-4</v>
      </c>
      <c r="O12" s="145">
        <f>ROUND(E12*N12,5)</f>
        <v>5.1999999999999995E-4</v>
      </c>
      <c r="P12" s="145">
        <v>0</v>
      </c>
      <c r="Q12" s="145">
        <f>ROUND(E12*P12,5)</f>
        <v>0</v>
      </c>
      <c r="R12" s="145"/>
      <c r="S12" s="145"/>
      <c r="T12" s="146">
        <v>8.8999999999999996E-2</v>
      </c>
      <c r="U12" s="145">
        <f>ROUND(E12*T12,2)</f>
        <v>0.15</v>
      </c>
      <c r="V12" s="137"/>
      <c r="W12" s="137"/>
      <c r="X12" s="137"/>
      <c r="Y12" s="137"/>
      <c r="Z12" s="137"/>
      <c r="AA12" s="137"/>
      <c r="AB12" s="137"/>
      <c r="AC12" s="137"/>
      <c r="AD12" s="137"/>
      <c r="AE12" s="137" t="s">
        <v>117</v>
      </c>
      <c r="AF12" s="137"/>
      <c r="AG12" s="137"/>
      <c r="AH12" s="137"/>
      <c r="AI12" s="137"/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7"/>
      <c r="BG12" s="137"/>
      <c r="BH12" s="137"/>
    </row>
    <row r="13" spans="1:60" outlineLevel="1" x14ac:dyDescent="0.2">
      <c r="A13" s="138">
        <v>4</v>
      </c>
      <c r="B13" s="138" t="s">
        <v>123</v>
      </c>
      <c r="C13" s="168" t="s">
        <v>124</v>
      </c>
      <c r="D13" s="144" t="s">
        <v>116</v>
      </c>
      <c r="E13" s="150">
        <v>0.87</v>
      </c>
      <c r="F13" s="152">
        <v>0</v>
      </c>
      <c r="G13" s="152">
        <v>0</v>
      </c>
      <c r="H13" s="152">
        <v>83.54</v>
      </c>
      <c r="I13" s="152">
        <f>ROUND(E13*H13,2)</f>
        <v>72.680000000000007</v>
      </c>
      <c r="J13" s="152">
        <v>162.95999999999998</v>
      </c>
      <c r="K13" s="152">
        <f>ROUND(E13*J13,2)</f>
        <v>141.78</v>
      </c>
      <c r="L13" s="152">
        <v>0</v>
      </c>
      <c r="M13" s="152">
        <f>G13*(1+L13/100)</f>
        <v>0</v>
      </c>
      <c r="N13" s="145">
        <v>5.9500000000000004E-3</v>
      </c>
      <c r="O13" s="145">
        <f>ROUND(E13*N13,5)</f>
        <v>5.1799999999999997E-3</v>
      </c>
      <c r="P13" s="145">
        <v>0</v>
      </c>
      <c r="Q13" s="145">
        <f>ROUND(E13*P13,5)</f>
        <v>0</v>
      </c>
      <c r="R13" s="145"/>
      <c r="S13" s="145"/>
      <c r="T13" s="146">
        <v>0.30830000000000002</v>
      </c>
      <c r="U13" s="145">
        <f>ROUND(E13*T13,2)</f>
        <v>0.27</v>
      </c>
      <c r="V13" s="137"/>
      <c r="W13" s="137"/>
      <c r="X13" s="137"/>
      <c r="Y13" s="137"/>
      <c r="Z13" s="137"/>
      <c r="AA13" s="137"/>
      <c r="AB13" s="137"/>
      <c r="AC13" s="137"/>
      <c r="AD13" s="137"/>
      <c r="AE13" s="137" t="s">
        <v>117</v>
      </c>
      <c r="AF13" s="137"/>
      <c r="AG13" s="137"/>
      <c r="AH13" s="137"/>
      <c r="AI13" s="137"/>
      <c r="AJ13" s="137"/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</row>
    <row r="14" spans="1:60" x14ac:dyDescent="0.2">
      <c r="A14" s="139" t="s">
        <v>112</v>
      </c>
      <c r="B14" s="139" t="s">
        <v>55</v>
      </c>
      <c r="C14" s="169" t="s">
        <v>56</v>
      </c>
      <c r="D14" s="147"/>
      <c r="E14" s="151"/>
      <c r="F14" s="153"/>
      <c r="G14" s="153">
        <v>0</v>
      </c>
      <c r="H14" s="153"/>
      <c r="I14" s="153">
        <f>SUM(I15:I15)</f>
        <v>19.87</v>
      </c>
      <c r="J14" s="153"/>
      <c r="K14" s="153">
        <f>SUM(K15:K15)</f>
        <v>312.05</v>
      </c>
      <c r="L14" s="153"/>
      <c r="M14" s="153">
        <f>SUM(M15:M15)</f>
        <v>0</v>
      </c>
      <c r="N14" s="148"/>
      <c r="O14" s="148">
        <f>SUM(O15:O15)</f>
        <v>1.336E-2</v>
      </c>
      <c r="P14" s="148"/>
      <c r="Q14" s="148">
        <f>SUM(Q15:Q15)</f>
        <v>0</v>
      </c>
      <c r="R14" s="148"/>
      <c r="S14" s="148"/>
      <c r="T14" s="149"/>
      <c r="U14" s="148">
        <f>SUM(U15:U15)</f>
        <v>0.65</v>
      </c>
      <c r="AE14" t="s">
        <v>113</v>
      </c>
    </row>
    <row r="15" spans="1:60" outlineLevel="1" x14ac:dyDescent="0.2">
      <c r="A15" s="138">
        <v>5</v>
      </c>
      <c r="B15" s="138" t="s">
        <v>125</v>
      </c>
      <c r="C15" s="168" t="s">
        <v>126</v>
      </c>
      <c r="D15" s="144" t="s">
        <v>127</v>
      </c>
      <c r="E15" s="150">
        <v>3.6</v>
      </c>
      <c r="F15" s="152">
        <v>0</v>
      </c>
      <c r="G15" s="152">
        <v>0</v>
      </c>
      <c r="H15" s="152">
        <v>5.52</v>
      </c>
      <c r="I15" s="152">
        <f>ROUND(E15*H15,2)</f>
        <v>19.87</v>
      </c>
      <c r="J15" s="152">
        <v>86.68</v>
      </c>
      <c r="K15" s="152">
        <f>ROUND(E15*J15,2)</f>
        <v>312.05</v>
      </c>
      <c r="L15" s="152">
        <v>0</v>
      </c>
      <c r="M15" s="152">
        <f>G15*(1+L15/100)</f>
        <v>0</v>
      </c>
      <c r="N15" s="145">
        <v>3.7100000000000002E-3</v>
      </c>
      <c r="O15" s="145">
        <f>ROUND(E15*N15,5)</f>
        <v>1.336E-2</v>
      </c>
      <c r="P15" s="145">
        <v>0</v>
      </c>
      <c r="Q15" s="145">
        <f>ROUND(E15*P15,5)</f>
        <v>0</v>
      </c>
      <c r="R15" s="145"/>
      <c r="S15" s="145"/>
      <c r="T15" s="146">
        <v>0.18179999999999999</v>
      </c>
      <c r="U15" s="145">
        <f>ROUND(E15*T15,2)</f>
        <v>0.65</v>
      </c>
      <c r="V15" s="137"/>
      <c r="W15" s="137"/>
      <c r="X15" s="137"/>
      <c r="Y15" s="137"/>
      <c r="Z15" s="137"/>
      <c r="AA15" s="137"/>
      <c r="AB15" s="137"/>
      <c r="AC15" s="137"/>
      <c r="AD15" s="137"/>
      <c r="AE15" s="137" t="s">
        <v>117</v>
      </c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137"/>
    </row>
    <row r="16" spans="1:60" x14ac:dyDescent="0.2">
      <c r="A16" s="139" t="s">
        <v>112</v>
      </c>
      <c r="B16" s="139" t="s">
        <v>57</v>
      </c>
      <c r="C16" s="169" t="s">
        <v>58</v>
      </c>
      <c r="D16" s="147"/>
      <c r="E16" s="151"/>
      <c r="F16" s="153"/>
      <c r="G16" s="153">
        <v>0</v>
      </c>
      <c r="H16" s="153"/>
      <c r="I16" s="153">
        <f>SUM(I17:I17)</f>
        <v>407.98</v>
      </c>
      <c r="J16" s="153"/>
      <c r="K16" s="153">
        <f>SUM(K17:K17)</f>
        <v>397.64</v>
      </c>
      <c r="L16" s="153"/>
      <c r="M16" s="153">
        <f>SUM(M17:M17)</f>
        <v>0</v>
      </c>
      <c r="N16" s="148"/>
      <c r="O16" s="148">
        <f>SUM(O17:O17)</f>
        <v>7.8799999999999999E-3</v>
      </c>
      <c r="P16" s="148"/>
      <c r="Q16" s="148">
        <f>SUM(Q17:Q17)</f>
        <v>0</v>
      </c>
      <c r="R16" s="148"/>
      <c r="S16" s="148"/>
      <c r="T16" s="149"/>
      <c r="U16" s="148">
        <f>SUM(U17:U17)</f>
        <v>0.75</v>
      </c>
      <c r="AE16" t="s">
        <v>113</v>
      </c>
    </row>
    <row r="17" spans="1:60" ht="22.5" outlineLevel="1" x14ac:dyDescent="0.2">
      <c r="A17" s="138">
        <v>6</v>
      </c>
      <c r="B17" s="138" t="s">
        <v>128</v>
      </c>
      <c r="C17" s="168" t="s">
        <v>129</v>
      </c>
      <c r="D17" s="144" t="s">
        <v>116</v>
      </c>
      <c r="E17" s="150">
        <v>0.87</v>
      </c>
      <c r="F17" s="152">
        <v>0</v>
      </c>
      <c r="G17" s="152">
        <v>0</v>
      </c>
      <c r="H17" s="152">
        <v>468.94</v>
      </c>
      <c r="I17" s="152">
        <f>ROUND(E17*H17,2)</f>
        <v>407.98</v>
      </c>
      <c r="J17" s="152">
        <v>457.06</v>
      </c>
      <c r="K17" s="152">
        <f>ROUND(E17*J17,2)</f>
        <v>397.64</v>
      </c>
      <c r="L17" s="152">
        <v>0</v>
      </c>
      <c r="M17" s="152">
        <f>G17*(1+L17/100)</f>
        <v>0</v>
      </c>
      <c r="N17" s="145">
        <v>9.0600000000000003E-3</v>
      </c>
      <c r="O17" s="145">
        <f>ROUND(E17*N17,5)</f>
        <v>7.8799999999999999E-3</v>
      </c>
      <c r="P17" s="145">
        <v>0</v>
      </c>
      <c r="Q17" s="145">
        <f>ROUND(E17*P17,5)</f>
        <v>0</v>
      </c>
      <c r="R17" s="145"/>
      <c r="S17" s="145"/>
      <c r="T17" s="146">
        <v>0.85699999999999998</v>
      </c>
      <c r="U17" s="145">
        <f>ROUND(E17*T17,2)</f>
        <v>0.75</v>
      </c>
      <c r="V17" s="137"/>
      <c r="W17" s="137"/>
      <c r="X17" s="137"/>
      <c r="Y17" s="137"/>
      <c r="Z17" s="137"/>
      <c r="AA17" s="137"/>
      <c r="AB17" s="137"/>
      <c r="AC17" s="137"/>
      <c r="AD17" s="137"/>
      <c r="AE17" s="137" t="s">
        <v>117</v>
      </c>
      <c r="AF17" s="137"/>
      <c r="AG17" s="137"/>
      <c r="AH17" s="137"/>
      <c r="AI17" s="137"/>
      <c r="AJ17" s="137"/>
      <c r="AK17" s="137"/>
      <c r="AL17" s="137"/>
      <c r="AM17" s="137"/>
      <c r="AN17" s="137"/>
      <c r="AO17" s="137"/>
      <c r="AP17" s="137"/>
      <c r="AQ17" s="137"/>
      <c r="AR17" s="137"/>
      <c r="AS17" s="137"/>
      <c r="AT17" s="137"/>
      <c r="AU17" s="137"/>
      <c r="AV17" s="137"/>
      <c r="AW17" s="137"/>
      <c r="AX17" s="137"/>
      <c r="AY17" s="137"/>
      <c r="AZ17" s="137"/>
      <c r="BA17" s="137"/>
      <c r="BB17" s="137"/>
      <c r="BC17" s="137"/>
      <c r="BD17" s="137"/>
      <c r="BE17" s="137"/>
      <c r="BF17" s="137"/>
      <c r="BG17" s="137"/>
      <c r="BH17" s="137"/>
    </row>
    <row r="18" spans="1:60" x14ac:dyDescent="0.2">
      <c r="A18" s="139" t="s">
        <v>112</v>
      </c>
      <c r="B18" s="139" t="s">
        <v>59</v>
      </c>
      <c r="C18" s="169" t="s">
        <v>60</v>
      </c>
      <c r="D18" s="147"/>
      <c r="E18" s="151"/>
      <c r="F18" s="153"/>
      <c r="G18" s="153">
        <v>0</v>
      </c>
      <c r="H18" s="153"/>
      <c r="I18" s="153">
        <f>SUM(I19:I21)</f>
        <v>1552.0500000000002</v>
      </c>
      <c r="J18" s="153"/>
      <c r="K18" s="153">
        <f>SUM(K19:K21)</f>
        <v>1143.9499999999998</v>
      </c>
      <c r="L18" s="153"/>
      <c r="M18" s="153">
        <f>SUM(M19:M21)</f>
        <v>0</v>
      </c>
      <c r="N18" s="148"/>
      <c r="O18" s="148">
        <f>SUM(O19:O21)</f>
        <v>0.5674800000000001</v>
      </c>
      <c r="P18" s="148"/>
      <c r="Q18" s="148">
        <f>SUM(Q19:Q21)</f>
        <v>0</v>
      </c>
      <c r="R18" s="148"/>
      <c r="S18" s="148"/>
      <c r="T18" s="149"/>
      <c r="U18" s="148">
        <f>SUM(U19:U21)</f>
        <v>1.4700000000000002</v>
      </c>
      <c r="AE18" t="s">
        <v>113</v>
      </c>
    </row>
    <row r="19" spans="1:60" outlineLevel="1" x14ac:dyDescent="0.2">
      <c r="A19" s="138">
        <v>7</v>
      </c>
      <c r="B19" s="138" t="s">
        <v>130</v>
      </c>
      <c r="C19" s="168" t="s">
        <v>131</v>
      </c>
      <c r="D19" s="144" t="s">
        <v>132</v>
      </c>
      <c r="E19" s="150">
        <v>0.15</v>
      </c>
      <c r="F19" s="152">
        <v>0</v>
      </c>
      <c r="G19" s="152">
        <v>0</v>
      </c>
      <c r="H19" s="152">
        <v>2681.01</v>
      </c>
      <c r="I19" s="152">
        <f>ROUND(E19*H19,2)</f>
        <v>402.15</v>
      </c>
      <c r="J19" s="152">
        <v>1383.9899999999998</v>
      </c>
      <c r="K19" s="152">
        <f>ROUND(E19*J19,2)</f>
        <v>207.6</v>
      </c>
      <c r="L19" s="152">
        <v>0</v>
      </c>
      <c r="M19" s="152">
        <f>G19*(1+L19/100)</f>
        <v>0</v>
      </c>
      <c r="N19" s="145">
        <v>2.5249999999999999</v>
      </c>
      <c r="O19" s="145">
        <f>ROUND(E19*N19,5)</f>
        <v>0.37874999999999998</v>
      </c>
      <c r="P19" s="145">
        <v>0</v>
      </c>
      <c r="Q19" s="145">
        <f>ROUND(E19*P19,5)</f>
        <v>0</v>
      </c>
      <c r="R19" s="145"/>
      <c r="S19" s="145"/>
      <c r="T19" s="146">
        <v>3.2130000000000001</v>
      </c>
      <c r="U19" s="145">
        <f>ROUND(E19*T19,2)</f>
        <v>0.48</v>
      </c>
      <c r="V19" s="137"/>
      <c r="W19" s="137"/>
      <c r="X19" s="137"/>
      <c r="Y19" s="137"/>
      <c r="Z19" s="137"/>
      <c r="AA19" s="137"/>
      <c r="AB19" s="137"/>
      <c r="AC19" s="137"/>
      <c r="AD19" s="137"/>
      <c r="AE19" s="137" t="s">
        <v>117</v>
      </c>
      <c r="AF19" s="137"/>
      <c r="AG19" s="137"/>
      <c r="AH19" s="137"/>
      <c r="AI19" s="137"/>
      <c r="AJ19" s="137"/>
      <c r="AK19" s="137"/>
      <c r="AL19" s="137"/>
      <c r="AM19" s="137"/>
      <c r="AN19" s="137"/>
      <c r="AO19" s="137"/>
      <c r="AP19" s="137"/>
      <c r="AQ19" s="137"/>
      <c r="AR19" s="137"/>
      <c r="AS19" s="137"/>
      <c r="AT19" s="137"/>
      <c r="AU19" s="137"/>
      <c r="AV19" s="137"/>
      <c r="AW19" s="137"/>
      <c r="AX19" s="137"/>
      <c r="AY19" s="137"/>
      <c r="AZ19" s="137"/>
      <c r="BA19" s="137"/>
      <c r="BB19" s="137"/>
      <c r="BC19" s="137"/>
      <c r="BD19" s="137"/>
      <c r="BE19" s="137"/>
      <c r="BF19" s="137"/>
      <c r="BG19" s="137"/>
      <c r="BH19" s="137"/>
    </row>
    <row r="20" spans="1:60" outlineLevel="1" x14ac:dyDescent="0.2">
      <c r="A20" s="138">
        <v>8</v>
      </c>
      <c r="B20" s="138" t="s">
        <v>133</v>
      </c>
      <c r="C20" s="168" t="s">
        <v>134</v>
      </c>
      <c r="D20" s="144" t="s">
        <v>116</v>
      </c>
      <c r="E20" s="150">
        <v>1.93</v>
      </c>
      <c r="F20" s="152">
        <v>0</v>
      </c>
      <c r="G20" s="152">
        <v>0</v>
      </c>
      <c r="H20" s="152">
        <v>485.59</v>
      </c>
      <c r="I20" s="152">
        <f>ROUND(E20*H20,2)</f>
        <v>937.19</v>
      </c>
      <c r="J20" s="152">
        <v>464.41</v>
      </c>
      <c r="K20" s="152">
        <f>ROUND(E20*J20,2)</f>
        <v>896.31</v>
      </c>
      <c r="L20" s="152">
        <v>0</v>
      </c>
      <c r="M20" s="152">
        <f>G20*(1+L20/100)</f>
        <v>0</v>
      </c>
      <c r="N20" s="145">
        <v>9.5000000000000001E-2</v>
      </c>
      <c r="O20" s="145">
        <f>ROUND(E20*N20,5)</f>
        <v>0.18335000000000001</v>
      </c>
      <c r="P20" s="145">
        <v>0</v>
      </c>
      <c r="Q20" s="145">
        <f>ROUND(E20*P20,5)</f>
        <v>0</v>
      </c>
      <c r="R20" s="145"/>
      <c r="S20" s="145"/>
      <c r="T20" s="146">
        <v>0.47</v>
      </c>
      <c r="U20" s="145">
        <f>ROUND(E20*T20,2)</f>
        <v>0.91</v>
      </c>
      <c r="V20" s="137"/>
      <c r="W20" s="137"/>
      <c r="X20" s="137"/>
      <c r="Y20" s="137"/>
      <c r="Z20" s="137"/>
      <c r="AA20" s="137"/>
      <c r="AB20" s="137"/>
      <c r="AC20" s="137"/>
      <c r="AD20" s="137"/>
      <c r="AE20" s="137" t="s">
        <v>117</v>
      </c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7"/>
      <c r="BA20" s="137"/>
      <c r="BB20" s="137"/>
      <c r="BC20" s="137"/>
      <c r="BD20" s="137"/>
      <c r="BE20" s="137"/>
      <c r="BF20" s="137"/>
      <c r="BG20" s="137"/>
      <c r="BH20" s="137"/>
    </row>
    <row r="21" spans="1:60" ht="22.5" outlineLevel="1" x14ac:dyDescent="0.2">
      <c r="A21" s="138">
        <v>9</v>
      </c>
      <c r="B21" s="138" t="s">
        <v>135</v>
      </c>
      <c r="C21" s="168" t="s">
        <v>136</v>
      </c>
      <c r="D21" s="144" t="s">
        <v>137</v>
      </c>
      <c r="E21" s="150">
        <v>5.0499999999999998E-3</v>
      </c>
      <c r="F21" s="152">
        <v>0</v>
      </c>
      <c r="G21" s="152">
        <v>0</v>
      </c>
      <c r="H21" s="152">
        <v>42120.99</v>
      </c>
      <c r="I21" s="152">
        <f>ROUND(E21*H21,2)</f>
        <v>212.71</v>
      </c>
      <c r="J21" s="152">
        <v>7929.010000000002</v>
      </c>
      <c r="K21" s="152">
        <f>ROUND(E21*J21,2)</f>
        <v>40.04</v>
      </c>
      <c r="L21" s="152">
        <v>0</v>
      </c>
      <c r="M21" s="152">
        <f>G21*(1+L21/100)</f>
        <v>0</v>
      </c>
      <c r="N21" s="145">
        <v>1.0662499999999999</v>
      </c>
      <c r="O21" s="145">
        <f>ROUND(E21*N21,5)</f>
        <v>5.3800000000000002E-3</v>
      </c>
      <c r="P21" s="145">
        <v>0</v>
      </c>
      <c r="Q21" s="145">
        <f>ROUND(E21*P21,5)</f>
        <v>0</v>
      </c>
      <c r="R21" s="145"/>
      <c r="S21" s="145"/>
      <c r="T21" s="146">
        <v>15.231</v>
      </c>
      <c r="U21" s="145">
        <f>ROUND(E21*T21,2)</f>
        <v>0.08</v>
      </c>
      <c r="V21" s="137"/>
      <c r="W21" s="137"/>
      <c r="X21" s="137"/>
      <c r="Y21" s="137"/>
      <c r="Z21" s="137"/>
      <c r="AA21" s="137"/>
      <c r="AB21" s="137"/>
      <c r="AC21" s="137"/>
      <c r="AD21" s="137"/>
      <c r="AE21" s="137" t="s">
        <v>117</v>
      </c>
      <c r="AF21" s="137"/>
      <c r="AG21" s="137"/>
      <c r="AH21" s="137"/>
      <c r="AI21" s="137"/>
      <c r="AJ21" s="137"/>
      <c r="AK21" s="137"/>
      <c r="AL21" s="137"/>
      <c r="AM21" s="137"/>
      <c r="AN21" s="137"/>
      <c r="AO21" s="137"/>
      <c r="AP21" s="137"/>
      <c r="AQ21" s="137"/>
      <c r="AR21" s="137"/>
      <c r="AS21" s="137"/>
      <c r="AT21" s="137"/>
      <c r="AU21" s="137"/>
      <c r="AV21" s="137"/>
      <c r="AW21" s="137"/>
      <c r="AX21" s="137"/>
      <c r="AY21" s="137"/>
      <c r="AZ21" s="137"/>
      <c r="BA21" s="137"/>
      <c r="BB21" s="137"/>
      <c r="BC21" s="137"/>
      <c r="BD21" s="137"/>
      <c r="BE21" s="137"/>
      <c r="BF21" s="137"/>
      <c r="BG21" s="137"/>
      <c r="BH21" s="137"/>
    </row>
    <row r="22" spans="1:60" x14ac:dyDescent="0.2">
      <c r="A22" s="139" t="s">
        <v>112</v>
      </c>
      <c r="B22" s="139" t="s">
        <v>61</v>
      </c>
      <c r="C22" s="169" t="s">
        <v>62</v>
      </c>
      <c r="D22" s="147"/>
      <c r="E22" s="151"/>
      <c r="F22" s="153"/>
      <c r="G22" s="153">
        <v>0</v>
      </c>
      <c r="H22" s="153"/>
      <c r="I22" s="153">
        <f>SUM(I23:I25)</f>
        <v>46.68</v>
      </c>
      <c r="J22" s="153"/>
      <c r="K22" s="153">
        <f>SUM(K23:K25)</f>
        <v>1150.47</v>
      </c>
      <c r="L22" s="153"/>
      <c r="M22" s="153">
        <f>SUM(M23:M25)</f>
        <v>0</v>
      </c>
      <c r="N22" s="148"/>
      <c r="O22" s="148">
        <f>SUM(O23:O25)</f>
        <v>1.7700000000000001E-3</v>
      </c>
      <c r="P22" s="148"/>
      <c r="Q22" s="148">
        <f>SUM(Q23:Q25)</f>
        <v>0.67703999999999998</v>
      </c>
      <c r="R22" s="148"/>
      <c r="S22" s="148"/>
      <c r="T22" s="149"/>
      <c r="U22" s="148">
        <f>SUM(U23:U25)</f>
        <v>3.06</v>
      </c>
      <c r="AE22" t="s">
        <v>113</v>
      </c>
    </row>
    <row r="23" spans="1:60" ht="22.5" outlineLevel="1" x14ac:dyDescent="0.2">
      <c r="A23" s="138">
        <v>10</v>
      </c>
      <c r="B23" s="138" t="s">
        <v>138</v>
      </c>
      <c r="C23" s="168" t="s">
        <v>139</v>
      </c>
      <c r="D23" s="144" t="s">
        <v>116</v>
      </c>
      <c r="E23" s="150">
        <v>1.93</v>
      </c>
      <c r="F23" s="152">
        <v>0</v>
      </c>
      <c r="G23" s="152">
        <v>0</v>
      </c>
      <c r="H23" s="152">
        <v>0</v>
      </c>
      <c r="I23" s="152">
        <f>ROUND(E23*H23,2)</f>
        <v>0</v>
      </c>
      <c r="J23" s="152">
        <v>95.7</v>
      </c>
      <c r="K23" s="152">
        <f>ROUND(E23*J23,2)</f>
        <v>184.7</v>
      </c>
      <c r="L23" s="152">
        <v>0</v>
      </c>
      <c r="M23" s="152">
        <f>G23*(1+L23/100)</f>
        <v>0</v>
      </c>
      <c r="N23" s="145">
        <v>0</v>
      </c>
      <c r="O23" s="145">
        <f>ROUND(E23*N23,5)</f>
        <v>0</v>
      </c>
      <c r="P23" s="145">
        <v>0.02</v>
      </c>
      <c r="Q23" s="145">
        <f>ROUND(E23*P23,5)</f>
        <v>3.8600000000000002E-2</v>
      </c>
      <c r="R23" s="145"/>
      <c r="S23" s="145"/>
      <c r="T23" s="146">
        <v>0.24</v>
      </c>
      <c r="U23" s="145">
        <f>ROUND(E23*T23,2)</f>
        <v>0.46</v>
      </c>
      <c r="V23" s="137"/>
      <c r="W23" s="137"/>
      <c r="X23" s="137"/>
      <c r="Y23" s="137"/>
      <c r="Z23" s="137"/>
      <c r="AA23" s="137"/>
      <c r="AB23" s="137"/>
      <c r="AC23" s="137"/>
      <c r="AD23" s="137"/>
      <c r="AE23" s="137" t="s">
        <v>117</v>
      </c>
      <c r="AF23" s="137"/>
      <c r="AG23" s="137"/>
      <c r="AH23" s="137"/>
      <c r="AI23" s="137"/>
      <c r="AJ23" s="137"/>
      <c r="AK23" s="137"/>
      <c r="AL23" s="137"/>
      <c r="AM23" s="137"/>
      <c r="AN23" s="137"/>
      <c r="AO23" s="137"/>
      <c r="AP23" s="137"/>
      <c r="AQ23" s="137"/>
      <c r="AR23" s="137"/>
      <c r="AS23" s="137"/>
      <c r="AT23" s="137"/>
      <c r="AU23" s="137"/>
      <c r="AV23" s="137"/>
      <c r="AW23" s="137"/>
      <c r="AX23" s="137"/>
      <c r="AY23" s="137"/>
      <c r="AZ23" s="137"/>
      <c r="BA23" s="137"/>
      <c r="BB23" s="137"/>
      <c r="BC23" s="137"/>
      <c r="BD23" s="137"/>
      <c r="BE23" s="137"/>
      <c r="BF23" s="137"/>
      <c r="BG23" s="137"/>
      <c r="BH23" s="137"/>
    </row>
    <row r="24" spans="1:60" ht="22.5" outlineLevel="1" x14ac:dyDescent="0.2">
      <c r="A24" s="138">
        <v>11</v>
      </c>
      <c r="B24" s="138" t="s">
        <v>140</v>
      </c>
      <c r="C24" s="168" t="s">
        <v>141</v>
      </c>
      <c r="D24" s="144" t="s">
        <v>132</v>
      </c>
      <c r="E24" s="150">
        <v>0.193</v>
      </c>
      <c r="F24" s="152">
        <v>0</v>
      </c>
      <c r="G24" s="152">
        <v>0</v>
      </c>
      <c r="H24" s="152">
        <v>0</v>
      </c>
      <c r="I24" s="152">
        <f>ROUND(E24*H24,2)</f>
        <v>0</v>
      </c>
      <c r="J24" s="152">
        <v>4105</v>
      </c>
      <c r="K24" s="152">
        <f>ROUND(E24*J24,2)</f>
        <v>792.27</v>
      </c>
      <c r="L24" s="152">
        <v>0</v>
      </c>
      <c r="M24" s="152">
        <f>G24*(1+L24/100)</f>
        <v>0</v>
      </c>
      <c r="N24" s="145">
        <v>0</v>
      </c>
      <c r="O24" s="145">
        <f>ROUND(E24*N24,5)</f>
        <v>0</v>
      </c>
      <c r="P24" s="145">
        <v>2.2000000000000002</v>
      </c>
      <c r="Q24" s="145">
        <f>ROUND(E24*P24,5)</f>
        <v>0.42459999999999998</v>
      </c>
      <c r="R24" s="145"/>
      <c r="S24" s="145"/>
      <c r="T24" s="146">
        <v>11.32</v>
      </c>
      <c r="U24" s="145">
        <f>ROUND(E24*T24,2)</f>
        <v>2.1800000000000002</v>
      </c>
      <c r="V24" s="137"/>
      <c r="W24" s="137"/>
      <c r="X24" s="137"/>
      <c r="Y24" s="137"/>
      <c r="Z24" s="137"/>
      <c r="AA24" s="137"/>
      <c r="AB24" s="137"/>
      <c r="AC24" s="137"/>
      <c r="AD24" s="137"/>
      <c r="AE24" s="137" t="s">
        <v>117</v>
      </c>
      <c r="AF24" s="137"/>
      <c r="AG24" s="137"/>
      <c r="AH24" s="137"/>
      <c r="AI24" s="137"/>
      <c r="AJ24" s="137"/>
      <c r="AK24" s="137"/>
      <c r="AL24" s="137"/>
      <c r="AM24" s="137"/>
      <c r="AN24" s="137"/>
      <c r="AO24" s="137"/>
      <c r="AP24" s="137"/>
      <c r="AQ24" s="137"/>
      <c r="AR24" s="137"/>
      <c r="AS24" s="137"/>
      <c r="AT24" s="137"/>
      <c r="AU24" s="137"/>
      <c r="AV24" s="137"/>
      <c r="AW24" s="137"/>
      <c r="AX24" s="137"/>
      <c r="AY24" s="137"/>
      <c r="AZ24" s="137"/>
      <c r="BA24" s="137"/>
      <c r="BB24" s="137"/>
      <c r="BC24" s="137"/>
      <c r="BD24" s="137"/>
      <c r="BE24" s="137"/>
      <c r="BF24" s="137"/>
      <c r="BG24" s="137"/>
      <c r="BH24" s="137"/>
    </row>
    <row r="25" spans="1:60" ht="22.5" outlineLevel="1" x14ac:dyDescent="0.2">
      <c r="A25" s="138">
        <v>12</v>
      </c>
      <c r="B25" s="138" t="s">
        <v>142</v>
      </c>
      <c r="C25" s="168" t="s">
        <v>143</v>
      </c>
      <c r="D25" s="144" t="s">
        <v>116</v>
      </c>
      <c r="E25" s="150">
        <v>2.64</v>
      </c>
      <c r="F25" s="152">
        <v>0</v>
      </c>
      <c r="G25" s="152">
        <v>0</v>
      </c>
      <c r="H25" s="152">
        <v>17.68</v>
      </c>
      <c r="I25" s="152">
        <f>ROUND(E25*H25,2)</f>
        <v>46.68</v>
      </c>
      <c r="J25" s="152">
        <v>65.72</v>
      </c>
      <c r="K25" s="152">
        <f>ROUND(E25*J25,2)</f>
        <v>173.5</v>
      </c>
      <c r="L25" s="152">
        <v>0</v>
      </c>
      <c r="M25" s="152">
        <f>G25*(1+L25/100)</f>
        <v>0</v>
      </c>
      <c r="N25" s="145">
        <v>6.7000000000000002E-4</v>
      </c>
      <c r="O25" s="145">
        <f>ROUND(E25*N25,5)</f>
        <v>1.7700000000000001E-3</v>
      </c>
      <c r="P25" s="145">
        <v>8.1000000000000003E-2</v>
      </c>
      <c r="Q25" s="145">
        <f>ROUND(E25*P25,5)</f>
        <v>0.21384</v>
      </c>
      <c r="R25" s="145"/>
      <c r="S25" s="145"/>
      <c r="T25" s="146">
        <v>0.158</v>
      </c>
      <c r="U25" s="145">
        <f>ROUND(E25*T25,2)</f>
        <v>0.42</v>
      </c>
      <c r="V25" s="137"/>
      <c r="W25" s="137"/>
      <c r="X25" s="137"/>
      <c r="Y25" s="137"/>
      <c r="Z25" s="137"/>
      <c r="AA25" s="137"/>
      <c r="AB25" s="137"/>
      <c r="AC25" s="137"/>
      <c r="AD25" s="137"/>
      <c r="AE25" s="137" t="s">
        <v>117</v>
      </c>
      <c r="AF25" s="137"/>
      <c r="AG25" s="137"/>
      <c r="AH25" s="137"/>
      <c r="AI25" s="137"/>
      <c r="AJ25" s="137"/>
      <c r="AK25" s="137"/>
      <c r="AL25" s="137"/>
      <c r="AM25" s="137"/>
      <c r="AN25" s="137"/>
      <c r="AO25" s="137"/>
      <c r="AP25" s="137"/>
      <c r="AQ25" s="137"/>
      <c r="AR25" s="137"/>
      <c r="AS25" s="137"/>
      <c r="AT25" s="137"/>
      <c r="AU25" s="137"/>
      <c r="AV25" s="137"/>
      <c r="AW25" s="137"/>
      <c r="AX25" s="137"/>
      <c r="AY25" s="137"/>
      <c r="AZ25" s="137"/>
      <c r="BA25" s="137"/>
      <c r="BB25" s="137"/>
      <c r="BC25" s="137"/>
      <c r="BD25" s="137"/>
      <c r="BE25" s="137"/>
      <c r="BF25" s="137"/>
      <c r="BG25" s="137"/>
      <c r="BH25" s="137"/>
    </row>
    <row r="26" spans="1:60" x14ac:dyDescent="0.2">
      <c r="A26" s="139" t="s">
        <v>112</v>
      </c>
      <c r="B26" s="139" t="s">
        <v>63</v>
      </c>
      <c r="C26" s="169" t="s">
        <v>64</v>
      </c>
      <c r="D26" s="147"/>
      <c r="E26" s="151"/>
      <c r="F26" s="153"/>
      <c r="G26" s="153">
        <v>0</v>
      </c>
      <c r="H26" s="153"/>
      <c r="I26" s="153">
        <f>SUM(I27:I36)</f>
        <v>53.25</v>
      </c>
      <c r="J26" s="153"/>
      <c r="K26" s="153">
        <f>SUM(K27:K36)</f>
        <v>5286.0700000000006</v>
      </c>
      <c r="L26" s="153"/>
      <c r="M26" s="153">
        <f>SUM(M27:M36)</f>
        <v>0</v>
      </c>
      <c r="N26" s="148"/>
      <c r="O26" s="148">
        <f>SUM(O27:O36)</f>
        <v>1.82E-3</v>
      </c>
      <c r="P26" s="148"/>
      <c r="Q26" s="148">
        <f>SUM(Q27:Q36)</f>
        <v>0.54520000000000002</v>
      </c>
      <c r="R26" s="148"/>
      <c r="S26" s="148"/>
      <c r="T26" s="149"/>
      <c r="U26" s="148">
        <f>SUM(U27:U36)</f>
        <v>10.059999999999999</v>
      </c>
      <c r="AE26" t="s">
        <v>113</v>
      </c>
    </row>
    <row r="27" spans="1:60" outlineLevel="1" x14ac:dyDescent="0.2">
      <c r="A27" s="138">
        <v>13</v>
      </c>
      <c r="B27" s="138" t="s">
        <v>144</v>
      </c>
      <c r="C27" s="168" t="s">
        <v>145</v>
      </c>
      <c r="D27" s="144" t="s">
        <v>116</v>
      </c>
      <c r="E27" s="150">
        <v>7.4</v>
      </c>
      <c r="F27" s="152">
        <v>0</v>
      </c>
      <c r="G27" s="152">
        <v>0</v>
      </c>
      <c r="H27" s="152">
        <v>0</v>
      </c>
      <c r="I27" s="152">
        <f t="shared" ref="I27:I36" si="0">ROUND(E27*H27,2)</f>
        <v>0</v>
      </c>
      <c r="J27" s="152">
        <v>191.5</v>
      </c>
      <c r="K27" s="152">
        <f t="shared" ref="K27:K36" si="1">ROUND(E27*J27,2)</f>
        <v>1417.1</v>
      </c>
      <c r="L27" s="152">
        <v>0</v>
      </c>
      <c r="M27" s="152">
        <f t="shared" ref="M27:M36" si="2">G27*(1+L27/100)</f>
        <v>0</v>
      </c>
      <c r="N27" s="145">
        <v>0</v>
      </c>
      <c r="O27" s="145">
        <f t="shared" ref="O27:O36" si="3">ROUND(E27*N27,5)</f>
        <v>0</v>
      </c>
      <c r="P27" s="145">
        <v>6.8000000000000005E-2</v>
      </c>
      <c r="Q27" s="145">
        <f t="shared" ref="Q27:Q36" si="4">ROUND(E27*P27,5)</f>
        <v>0.50319999999999998</v>
      </c>
      <c r="R27" s="145"/>
      <c r="S27" s="145"/>
      <c r="T27" s="146">
        <v>0.48</v>
      </c>
      <c r="U27" s="145">
        <f t="shared" ref="U27:U36" si="5">ROUND(E27*T27,2)</f>
        <v>3.55</v>
      </c>
      <c r="V27" s="137"/>
      <c r="W27" s="137"/>
      <c r="X27" s="137"/>
      <c r="Y27" s="137"/>
      <c r="Z27" s="137"/>
      <c r="AA27" s="137"/>
      <c r="AB27" s="137"/>
      <c r="AC27" s="137"/>
      <c r="AD27" s="137"/>
      <c r="AE27" s="137" t="s">
        <v>117</v>
      </c>
      <c r="AF27" s="137"/>
      <c r="AG27" s="137"/>
      <c r="AH27" s="137"/>
      <c r="AI27" s="137"/>
      <c r="AJ27" s="137"/>
      <c r="AK27" s="137"/>
      <c r="AL27" s="137"/>
      <c r="AM27" s="137"/>
      <c r="AN27" s="137"/>
      <c r="AO27" s="137"/>
      <c r="AP27" s="137"/>
      <c r="AQ27" s="137"/>
      <c r="AR27" s="137"/>
      <c r="AS27" s="137"/>
      <c r="AT27" s="137"/>
      <c r="AU27" s="137"/>
      <c r="AV27" s="137"/>
      <c r="AW27" s="137"/>
      <c r="AX27" s="137"/>
      <c r="AY27" s="137"/>
      <c r="AZ27" s="137"/>
      <c r="BA27" s="137"/>
      <c r="BB27" s="137"/>
      <c r="BC27" s="137"/>
      <c r="BD27" s="137"/>
      <c r="BE27" s="137"/>
      <c r="BF27" s="137"/>
      <c r="BG27" s="137"/>
      <c r="BH27" s="137"/>
    </row>
    <row r="28" spans="1:60" outlineLevel="1" x14ac:dyDescent="0.2">
      <c r="A28" s="138">
        <v>14</v>
      </c>
      <c r="B28" s="138" t="s">
        <v>146</v>
      </c>
      <c r="C28" s="168" t="s">
        <v>147</v>
      </c>
      <c r="D28" s="144" t="s">
        <v>127</v>
      </c>
      <c r="E28" s="150">
        <v>1</v>
      </c>
      <c r="F28" s="152">
        <v>0</v>
      </c>
      <c r="G28" s="152">
        <v>0</v>
      </c>
      <c r="H28" s="152">
        <v>14.36</v>
      </c>
      <c r="I28" s="152">
        <f t="shared" si="0"/>
        <v>14.36</v>
      </c>
      <c r="J28" s="152">
        <v>265.64</v>
      </c>
      <c r="K28" s="152">
        <f t="shared" si="1"/>
        <v>265.64</v>
      </c>
      <c r="L28" s="152">
        <v>0</v>
      </c>
      <c r="M28" s="152">
        <f t="shared" si="2"/>
        <v>0</v>
      </c>
      <c r="N28" s="145">
        <v>4.8999999999999998E-4</v>
      </c>
      <c r="O28" s="145">
        <f t="shared" si="3"/>
        <v>4.8999999999999998E-4</v>
      </c>
      <c r="P28" s="145">
        <v>0.04</v>
      </c>
      <c r="Q28" s="145">
        <f t="shared" si="4"/>
        <v>0.04</v>
      </c>
      <c r="R28" s="145"/>
      <c r="S28" s="145"/>
      <c r="T28" s="146">
        <v>0.66800000000000004</v>
      </c>
      <c r="U28" s="145">
        <f t="shared" si="5"/>
        <v>0.67</v>
      </c>
      <c r="V28" s="137"/>
      <c r="W28" s="137"/>
      <c r="X28" s="137"/>
      <c r="Y28" s="137"/>
      <c r="Z28" s="137"/>
      <c r="AA28" s="137"/>
      <c r="AB28" s="137"/>
      <c r="AC28" s="137"/>
      <c r="AD28" s="137"/>
      <c r="AE28" s="137" t="s">
        <v>117</v>
      </c>
      <c r="AF28" s="137"/>
      <c r="AG28" s="137"/>
      <c r="AH28" s="137"/>
      <c r="AI28" s="137"/>
      <c r="AJ28" s="137"/>
      <c r="AK28" s="137"/>
      <c r="AL28" s="137"/>
      <c r="AM28" s="137"/>
      <c r="AN28" s="137"/>
      <c r="AO28" s="137"/>
      <c r="AP28" s="137"/>
      <c r="AQ28" s="137"/>
      <c r="AR28" s="137"/>
      <c r="AS28" s="137"/>
      <c r="AT28" s="137"/>
      <c r="AU28" s="137"/>
      <c r="AV28" s="137"/>
      <c r="AW28" s="137"/>
      <c r="AX28" s="137"/>
      <c r="AY28" s="137"/>
      <c r="AZ28" s="137"/>
      <c r="BA28" s="137"/>
      <c r="BB28" s="137"/>
      <c r="BC28" s="137"/>
      <c r="BD28" s="137"/>
      <c r="BE28" s="137"/>
      <c r="BF28" s="137"/>
      <c r="BG28" s="137"/>
      <c r="BH28" s="137"/>
    </row>
    <row r="29" spans="1:60" outlineLevel="1" x14ac:dyDescent="0.2">
      <c r="A29" s="138">
        <v>15</v>
      </c>
      <c r="B29" s="138" t="s">
        <v>148</v>
      </c>
      <c r="C29" s="168" t="s">
        <v>149</v>
      </c>
      <c r="D29" s="144" t="s">
        <v>120</v>
      </c>
      <c r="E29" s="150">
        <v>1</v>
      </c>
      <c r="F29" s="152">
        <v>0</v>
      </c>
      <c r="G29" s="152">
        <v>0</v>
      </c>
      <c r="H29" s="152">
        <v>38.89</v>
      </c>
      <c r="I29" s="152">
        <f t="shared" si="0"/>
        <v>38.89</v>
      </c>
      <c r="J29" s="152">
        <v>128.61000000000001</v>
      </c>
      <c r="K29" s="152">
        <f t="shared" si="1"/>
        <v>128.61000000000001</v>
      </c>
      <c r="L29" s="152">
        <v>0</v>
      </c>
      <c r="M29" s="152">
        <f t="shared" si="2"/>
        <v>0</v>
      </c>
      <c r="N29" s="145">
        <v>1.33E-3</v>
      </c>
      <c r="O29" s="145">
        <f t="shared" si="3"/>
        <v>1.33E-3</v>
      </c>
      <c r="P29" s="145">
        <v>2E-3</v>
      </c>
      <c r="Q29" s="145">
        <f t="shared" si="4"/>
        <v>2E-3</v>
      </c>
      <c r="R29" s="145"/>
      <c r="S29" s="145"/>
      <c r="T29" s="146">
        <v>0.30099999999999999</v>
      </c>
      <c r="U29" s="145">
        <f t="shared" si="5"/>
        <v>0.3</v>
      </c>
      <c r="V29" s="137"/>
      <c r="W29" s="137"/>
      <c r="X29" s="137"/>
      <c r="Y29" s="137"/>
      <c r="Z29" s="137"/>
      <c r="AA29" s="137"/>
      <c r="AB29" s="137"/>
      <c r="AC29" s="137"/>
      <c r="AD29" s="137"/>
      <c r="AE29" s="137" t="s">
        <v>117</v>
      </c>
      <c r="AF29" s="137"/>
      <c r="AG29" s="137"/>
      <c r="AH29" s="137"/>
      <c r="AI29" s="137"/>
      <c r="AJ29" s="137"/>
      <c r="AK29" s="137"/>
      <c r="AL29" s="137"/>
      <c r="AM29" s="137"/>
      <c r="AN29" s="137"/>
      <c r="AO29" s="137"/>
      <c r="AP29" s="137"/>
      <c r="AQ29" s="137"/>
      <c r="AR29" s="137"/>
      <c r="AS29" s="137"/>
      <c r="AT29" s="137"/>
      <c r="AU29" s="137"/>
      <c r="AV29" s="137"/>
      <c r="AW29" s="137"/>
      <c r="AX29" s="137"/>
      <c r="AY29" s="137"/>
      <c r="AZ29" s="137"/>
      <c r="BA29" s="137"/>
      <c r="BB29" s="137"/>
      <c r="BC29" s="137"/>
      <c r="BD29" s="137"/>
      <c r="BE29" s="137"/>
      <c r="BF29" s="137"/>
      <c r="BG29" s="137"/>
      <c r="BH29" s="137"/>
    </row>
    <row r="30" spans="1:60" outlineLevel="1" x14ac:dyDescent="0.2">
      <c r="A30" s="138">
        <v>16</v>
      </c>
      <c r="B30" s="138" t="s">
        <v>150</v>
      </c>
      <c r="C30" s="168" t="s">
        <v>151</v>
      </c>
      <c r="D30" s="144" t="s">
        <v>137</v>
      </c>
      <c r="E30" s="150">
        <v>1.40865</v>
      </c>
      <c r="F30" s="152">
        <v>0</v>
      </c>
      <c r="G30" s="152">
        <v>0</v>
      </c>
      <c r="H30" s="152">
        <v>0</v>
      </c>
      <c r="I30" s="152">
        <f t="shared" si="0"/>
        <v>0</v>
      </c>
      <c r="J30" s="152">
        <v>174</v>
      </c>
      <c r="K30" s="152">
        <f t="shared" si="1"/>
        <v>245.11</v>
      </c>
      <c r="L30" s="152">
        <v>0</v>
      </c>
      <c r="M30" s="152">
        <f t="shared" si="2"/>
        <v>0</v>
      </c>
      <c r="N30" s="145">
        <v>0</v>
      </c>
      <c r="O30" s="145">
        <f t="shared" si="3"/>
        <v>0</v>
      </c>
      <c r="P30" s="145">
        <v>0</v>
      </c>
      <c r="Q30" s="145">
        <f t="shared" si="4"/>
        <v>0</v>
      </c>
      <c r="R30" s="145"/>
      <c r="S30" s="145"/>
      <c r="T30" s="146">
        <v>0.27700000000000002</v>
      </c>
      <c r="U30" s="145">
        <f t="shared" si="5"/>
        <v>0.39</v>
      </c>
      <c r="V30" s="137"/>
      <c r="W30" s="137"/>
      <c r="X30" s="137"/>
      <c r="Y30" s="137"/>
      <c r="Z30" s="137"/>
      <c r="AA30" s="137"/>
      <c r="AB30" s="137"/>
      <c r="AC30" s="137"/>
      <c r="AD30" s="137"/>
      <c r="AE30" s="137" t="s">
        <v>117</v>
      </c>
      <c r="AF30" s="137"/>
      <c r="AG30" s="137"/>
      <c r="AH30" s="137"/>
      <c r="AI30" s="137"/>
      <c r="AJ30" s="137"/>
      <c r="AK30" s="137"/>
      <c r="AL30" s="137"/>
      <c r="AM30" s="137"/>
      <c r="AN30" s="137"/>
      <c r="AO30" s="137"/>
      <c r="AP30" s="137"/>
      <c r="AQ30" s="137"/>
      <c r="AR30" s="137"/>
      <c r="AS30" s="137"/>
      <c r="AT30" s="137"/>
      <c r="AU30" s="137"/>
      <c r="AV30" s="137"/>
      <c r="AW30" s="137"/>
      <c r="AX30" s="137"/>
      <c r="AY30" s="137"/>
      <c r="AZ30" s="137"/>
      <c r="BA30" s="137"/>
      <c r="BB30" s="137"/>
      <c r="BC30" s="137"/>
      <c r="BD30" s="137"/>
      <c r="BE30" s="137"/>
      <c r="BF30" s="137"/>
      <c r="BG30" s="137"/>
      <c r="BH30" s="137"/>
    </row>
    <row r="31" spans="1:60" outlineLevel="1" x14ac:dyDescent="0.2">
      <c r="A31" s="138">
        <v>17</v>
      </c>
      <c r="B31" s="138" t="s">
        <v>152</v>
      </c>
      <c r="C31" s="168" t="s">
        <v>153</v>
      </c>
      <c r="D31" s="144" t="s">
        <v>137</v>
      </c>
      <c r="E31" s="150">
        <v>1.40865</v>
      </c>
      <c r="F31" s="152">
        <v>0</v>
      </c>
      <c r="G31" s="152">
        <v>0</v>
      </c>
      <c r="H31" s="152">
        <v>0</v>
      </c>
      <c r="I31" s="152">
        <f t="shared" si="0"/>
        <v>0</v>
      </c>
      <c r="J31" s="152">
        <v>341.5</v>
      </c>
      <c r="K31" s="152">
        <f t="shared" si="1"/>
        <v>481.05</v>
      </c>
      <c r="L31" s="152">
        <v>0</v>
      </c>
      <c r="M31" s="152">
        <f t="shared" si="2"/>
        <v>0</v>
      </c>
      <c r="N31" s="145">
        <v>0</v>
      </c>
      <c r="O31" s="145">
        <f t="shared" si="3"/>
        <v>0</v>
      </c>
      <c r="P31" s="145">
        <v>0</v>
      </c>
      <c r="Q31" s="145">
        <f t="shared" si="4"/>
        <v>0</v>
      </c>
      <c r="R31" s="145"/>
      <c r="S31" s="145"/>
      <c r="T31" s="146">
        <v>0.94199999999999995</v>
      </c>
      <c r="U31" s="145">
        <f t="shared" si="5"/>
        <v>1.33</v>
      </c>
      <c r="V31" s="137"/>
      <c r="W31" s="137"/>
      <c r="X31" s="137"/>
      <c r="Y31" s="137"/>
      <c r="Z31" s="137"/>
      <c r="AA31" s="137"/>
      <c r="AB31" s="137"/>
      <c r="AC31" s="137"/>
      <c r="AD31" s="137"/>
      <c r="AE31" s="137" t="s">
        <v>117</v>
      </c>
      <c r="AF31" s="137"/>
      <c r="AG31" s="137"/>
      <c r="AH31" s="137"/>
      <c r="AI31" s="137"/>
      <c r="AJ31" s="137"/>
      <c r="AK31" s="137"/>
      <c r="AL31" s="137"/>
      <c r="AM31" s="137"/>
      <c r="AN31" s="137"/>
      <c r="AO31" s="137"/>
      <c r="AP31" s="137"/>
      <c r="AQ31" s="137"/>
      <c r="AR31" s="137"/>
      <c r="AS31" s="137"/>
      <c r="AT31" s="137"/>
      <c r="AU31" s="137"/>
      <c r="AV31" s="137"/>
      <c r="AW31" s="137"/>
      <c r="AX31" s="137"/>
      <c r="AY31" s="137"/>
      <c r="AZ31" s="137"/>
      <c r="BA31" s="137"/>
      <c r="BB31" s="137"/>
      <c r="BC31" s="137"/>
      <c r="BD31" s="137"/>
      <c r="BE31" s="137"/>
      <c r="BF31" s="137"/>
      <c r="BG31" s="137"/>
      <c r="BH31" s="137"/>
    </row>
    <row r="32" spans="1:60" outlineLevel="1" x14ac:dyDescent="0.2">
      <c r="A32" s="138">
        <v>18</v>
      </c>
      <c r="B32" s="138" t="s">
        <v>154</v>
      </c>
      <c r="C32" s="168" t="s">
        <v>155</v>
      </c>
      <c r="D32" s="144" t="s">
        <v>137</v>
      </c>
      <c r="E32" s="150">
        <v>2.8172999999999999</v>
      </c>
      <c r="F32" s="152">
        <v>0</v>
      </c>
      <c r="G32" s="152">
        <v>0</v>
      </c>
      <c r="H32" s="152">
        <v>0</v>
      </c>
      <c r="I32" s="152">
        <f t="shared" si="0"/>
        <v>0</v>
      </c>
      <c r="J32" s="152">
        <v>38.1</v>
      </c>
      <c r="K32" s="152">
        <f t="shared" si="1"/>
        <v>107.34</v>
      </c>
      <c r="L32" s="152">
        <v>0</v>
      </c>
      <c r="M32" s="152">
        <f t="shared" si="2"/>
        <v>0</v>
      </c>
      <c r="N32" s="145">
        <v>0</v>
      </c>
      <c r="O32" s="145">
        <f t="shared" si="3"/>
        <v>0</v>
      </c>
      <c r="P32" s="145">
        <v>0</v>
      </c>
      <c r="Q32" s="145">
        <f t="shared" si="4"/>
        <v>0</v>
      </c>
      <c r="R32" s="145"/>
      <c r="S32" s="145"/>
      <c r="T32" s="146">
        <v>0.105</v>
      </c>
      <c r="U32" s="145">
        <f t="shared" si="5"/>
        <v>0.3</v>
      </c>
      <c r="V32" s="137"/>
      <c r="W32" s="137"/>
      <c r="X32" s="137"/>
      <c r="Y32" s="137"/>
      <c r="Z32" s="137"/>
      <c r="AA32" s="137"/>
      <c r="AB32" s="137"/>
      <c r="AC32" s="137"/>
      <c r="AD32" s="137"/>
      <c r="AE32" s="137" t="s">
        <v>117</v>
      </c>
      <c r="AF32" s="137"/>
      <c r="AG32" s="137"/>
      <c r="AH32" s="137"/>
      <c r="AI32" s="137"/>
      <c r="AJ32" s="137"/>
      <c r="AK32" s="137"/>
      <c r="AL32" s="137"/>
      <c r="AM32" s="137"/>
      <c r="AN32" s="137"/>
      <c r="AO32" s="137"/>
      <c r="AP32" s="137"/>
      <c r="AQ32" s="137"/>
      <c r="AR32" s="137"/>
      <c r="AS32" s="137"/>
      <c r="AT32" s="137"/>
      <c r="AU32" s="137"/>
      <c r="AV32" s="137"/>
      <c r="AW32" s="137"/>
      <c r="AX32" s="137"/>
      <c r="AY32" s="137"/>
      <c r="AZ32" s="137"/>
      <c r="BA32" s="137"/>
      <c r="BB32" s="137"/>
      <c r="BC32" s="137"/>
      <c r="BD32" s="137"/>
      <c r="BE32" s="137"/>
      <c r="BF32" s="137"/>
      <c r="BG32" s="137"/>
      <c r="BH32" s="137"/>
    </row>
    <row r="33" spans="1:60" outlineLevel="1" x14ac:dyDescent="0.2">
      <c r="A33" s="138">
        <v>19</v>
      </c>
      <c r="B33" s="138" t="s">
        <v>156</v>
      </c>
      <c r="C33" s="168" t="s">
        <v>157</v>
      </c>
      <c r="D33" s="144" t="s">
        <v>137</v>
      </c>
      <c r="E33" s="150">
        <v>1.40865</v>
      </c>
      <c r="F33" s="152">
        <v>0</v>
      </c>
      <c r="G33" s="152">
        <v>0</v>
      </c>
      <c r="H33" s="152">
        <v>0</v>
      </c>
      <c r="I33" s="152">
        <f t="shared" si="0"/>
        <v>0</v>
      </c>
      <c r="J33" s="152">
        <v>728</v>
      </c>
      <c r="K33" s="152">
        <f t="shared" si="1"/>
        <v>1025.5</v>
      </c>
      <c r="L33" s="152">
        <v>0</v>
      </c>
      <c r="M33" s="152">
        <f t="shared" si="2"/>
        <v>0</v>
      </c>
      <c r="N33" s="145">
        <v>0</v>
      </c>
      <c r="O33" s="145">
        <f t="shared" si="3"/>
        <v>0</v>
      </c>
      <c r="P33" s="145">
        <v>0</v>
      </c>
      <c r="Q33" s="145">
        <f t="shared" si="4"/>
        <v>0</v>
      </c>
      <c r="R33" s="145"/>
      <c r="S33" s="145"/>
      <c r="T33" s="146">
        <v>2.0089999999999999</v>
      </c>
      <c r="U33" s="145">
        <f t="shared" si="5"/>
        <v>2.83</v>
      </c>
      <c r="V33" s="137"/>
      <c r="W33" s="137"/>
      <c r="X33" s="137"/>
      <c r="Y33" s="137"/>
      <c r="Z33" s="137"/>
      <c r="AA33" s="137"/>
      <c r="AB33" s="137"/>
      <c r="AC33" s="137"/>
      <c r="AD33" s="137"/>
      <c r="AE33" s="137" t="s">
        <v>117</v>
      </c>
      <c r="AF33" s="137"/>
      <c r="AG33" s="137"/>
      <c r="AH33" s="137"/>
      <c r="AI33" s="137"/>
      <c r="AJ33" s="137"/>
      <c r="AK33" s="137"/>
      <c r="AL33" s="137"/>
      <c r="AM33" s="137"/>
      <c r="AN33" s="137"/>
      <c r="AO33" s="137"/>
      <c r="AP33" s="137"/>
      <c r="AQ33" s="137"/>
      <c r="AR33" s="137"/>
      <c r="AS33" s="137"/>
      <c r="AT33" s="137"/>
      <c r="AU33" s="137"/>
      <c r="AV33" s="137"/>
      <c r="AW33" s="137"/>
      <c r="AX33" s="137"/>
      <c r="AY33" s="137"/>
      <c r="AZ33" s="137"/>
      <c r="BA33" s="137"/>
      <c r="BB33" s="137"/>
      <c r="BC33" s="137"/>
      <c r="BD33" s="137"/>
      <c r="BE33" s="137"/>
      <c r="BF33" s="137"/>
      <c r="BG33" s="137"/>
      <c r="BH33" s="137"/>
    </row>
    <row r="34" spans="1:60" outlineLevel="1" x14ac:dyDescent="0.2">
      <c r="A34" s="138">
        <v>20</v>
      </c>
      <c r="B34" s="138" t="s">
        <v>158</v>
      </c>
      <c r="C34" s="168" t="s">
        <v>159</v>
      </c>
      <c r="D34" s="144" t="s">
        <v>137</v>
      </c>
      <c r="E34" s="150">
        <v>1.40865</v>
      </c>
      <c r="F34" s="152">
        <v>0</v>
      </c>
      <c r="G34" s="152">
        <v>0</v>
      </c>
      <c r="H34" s="152">
        <v>0</v>
      </c>
      <c r="I34" s="152">
        <f t="shared" si="0"/>
        <v>0</v>
      </c>
      <c r="J34" s="152">
        <v>244</v>
      </c>
      <c r="K34" s="152">
        <f t="shared" si="1"/>
        <v>343.71</v>
      </c>
      <c r="L34" s="152">
        <v>0</v>
      </c>
      <c r="M34" s="152">
        <f t="shared" si="2"/>
        <v>0</v>
      </c>
      <c r="N34" s="145">
        <v>0</v>
      </c>
      <c r="O34" s="145">
        <f t="shared" si="3"/>
        <v>0</v>
      </c>
      <c r="P34" s="145">
        <v>0</v>
      </c>
      <c r="Q34" s="145">
        <f t="shared" si="4"/>
        <v>0</v>
      </c>
      <c r="R34" s="145"/>
      <c r="S34" s="145"/>
      <c r="T34" s="146">
        <v>0.49</v>
      </c>
      <c r="U34" s="145">
        <f t="shared" si="5"/>
        <v>0.69</v>
      </c>
      <c r="V34" s="137"/>
      <c r="W34" s="137"/>
      <c r="X34" s="137"/>
      <c r="Y34" s="137"/>
      <c r="Z34" s="137"/>
      <c r="AA34" s="137"/>
      <c r="AB34" s="137"/>
      <c r="AC34" s="137"/>
      <c r="AD34" s="137"/>
      <c r="AE34" s="137" t="s">
        <v>117</v>
      </c>
      <c r="AF34" s="137"/>
      <c r="AG34" s="137"/>
      <c r="AH34" s="137"/>
      <c r="AI34" s="137"/>
      <c r="AJ34" s="137"/>
      <c r="AK34" s="137"/>
      <c r="AL34" s="137"/>
      <c r="AM34" s="137"/>
      <c r="AN34" s="137"/>
      <c r="AO34" s="137"/>
      <c r="AP34" s="137"/>
      <c r="AQ34" s="137"/>
      <c r="AR34" s="137"/>
      <c r="AS34" s="137"/>
      <c r="AT34" s="137"/>
      <c r="AU34" s="137"/>
      <c r="AV34" s="137"/>
      <c r="AW34" s="137"/>
      <c r="AX34" s="137"/>
      <c r="AY34" s="137"/>
      <c r="AZ34" s="137"/>
      <c r="BA34" s="137"/>
      <c r="BB34" s="137"/>
      <c r="BC34" s="137"/>
      <c r="BD34" s="137"/>
      <c r="BE34" s="137"/>
      <c r="BF34" s="137"/>
      <c r="BG34" s="137"/>
      <c r="BH34" s="137"/>
    </row>
    <row r="35" spans="1:60" outlineLevel="1" x14ac:dyDescent="0.2">
      <c r="A35" s="138">
        <v>21</v>
      </c>
      <c r="B35" s="138" t="s">
        <v>160</v>
      </c>
      <c r="C35" s="168" t="s">
        <v>161</v>
      </c>
      <c r="D35" s="144" t="s">
        <v>137</v>
      </c>
      <c r="E35" s="150">
        <v>42.259500000000003</v>
      </c>
      <c r="F35" s="152">
        <v>0</v>
      </c>
      <c r="G35" s="152">
        <v>0</v>
      </c>
      <c r="H35" s="152">
        <v>0</v>
      </c>
      <c r="I35" s="152">
        <f t="shared" si="0"/>
        <v>0</v>
      </c>
      <c r="J35" s="152">
        <v>17.100000000000001</v>
      </c>
      <c r="K35" s="152">
        <f t="shared" si="1"/>
        <v>722.64</v>
      </c>
      <c r="L35" s="152">
        <v>0</v>
      </c>
      <c r="M35" s="152">
        <f t="shared" si="2"/>
        <v>0</v>
      </c>
      <c r="N35" s="145">
        <v>0</v>
      </c>
      <c r="O35" s="145">
        <f t="shared" si="3"/>
        <v>0</v>
      </c>
      <c r="P35" s="145">
        <v>0</v>
      </c>
      <c r="Q35" s="145">
        <f t="shared" si="4"/>
        <v>0</v>
      </c>
      <c r="R35" s="145"/>
      <c r="S35" s="145"/>
      <c r="T35" s="146">
        <v>0</v>
      </c>
      <c r="U35" s="145">
        <f t="shared" si="5"/>
        <v>0</v>
      </c>
      <c r="V35" s="137"/>
      <c r="W35" s="137"/>
      <c r="X35" s="137"/>
      <c r="Y35" s="137"/>
      <c r="Z35" s="137"/>
      <c r="AA35" s="137"/>
      <c r="AB35" s="137"/>
      <c r="AC35" s="137"/>
      <c r="AD35" s="137"/>
      <c r="AE35" s="137" t="s">
        <v>117</v>
      </c>
      <c r="AF35" s="137"/>
      <c r="AG35" s="137"/>
      <c r="AH35" s="137"/>
      <c r="AI35" s="137"/>
      <c r="AJ35" s="137"/>
      <c r="AK35" s="137"/>
      <c r="AL35" s="137"/>
      <c r="AM35" s="137"/>
      <c r="AN35" s="137"/>
      <c r="AO35" s="137"/>
      <c r="AP35" s="137"/>
      <c r="AQ35" s="137"/>
      <c r="AR35" s="137"/>
      <c r="AS35" s="137"/>
      <c r="AT35" s="137"/>
      <c r="AU35" s="137"/>
      <c r="AV35" s="137"/>
      <c r="AW35" s="137"/>
      <c r="AX35" s="137"/>
      <c r="AY35" s="137"/>
      <c r="AZ35" s="137"/>
      <c r="BA35" s="137"/>
      <c r="BB35" s="137"/>
      <c r="BC35" s="137"/>
      <c r="BD35" s="137"/>
      <c r="BE35" s="137"/>
      <c r="BF35" s="137"/>
      <c r="BG35" s="137"/>
      <c r="BH35" s="137"/>
    </row>
    <row r="36" spans="1:60" ht="22.5" outlineLevel="1" x14ac:dyDescent="0.2">
      <c r="A36" s="138">
        <v>22</v>
      </c>
      <c r="B36" s="138" t="s">
        <v>162</v>
      </c>
      <c r="C36" s="168" t="s">
        <v>163</v>
      </c>
      <c r="D36" s="144" t="s">
        <v>137</v>
      </c>
      <c r="E36" s="150">
        <v>1.40865</v>
      </c>
      <c r="F36" s="152">
        <v>0</v>
      </c>
      <c r="G36" s="152">
        <v>0</v>
      </c>
      <c r="H36" s="152">
        <v>0</v>
      </c>
      <c r="I36" s="152">
        <f t="shared" si="0"/>
        <v>0</v>
      </c>
      <c r="J36" s="152">
        <v>390</v>
      </c>
      <c r="K36" s="152">
        <f t="shared" si="1"/>
        <v>549.37</v>
      </c>
      <c r="L36" s="152">
        <v>0</v>
      </c>
      <c r="M36" s="152">
        <f t="shared" si="2"/>
        <v>0</v>
      </c>
      <c r="N36" s="145">
        <v>0</v>
      </c>
      <c r="O36" s="145">
        <f t="shared" si="3"/>
        <v>0</v>
      </c>
      <c r="P36" s="145">
        <v>0</v>
      </c>
      <c r="Q36" s="145">
        <f t="shared" si="4"/>
        <v>0</v>
      </c>
      <c r="R36" s="145"/>
      <c r="S36" s="145"/>
      <c r="T36" s="146">
        <v>0</v>
      </c>
      <c r="U36" s="145">
        <f t="shared" si="5"/>
        <v>0</v>
      </c>
      <c r="V36" s="137"/>
      <c r="W36" s="137"/>
      <c r="X36" s="137"/>
      <c r="Y36" s="137"/>
      <c r="Z36" s="137"/>
      <c r="AA36" s="137"/>
      <c r="AB36" s="137"/>
      <c r="AC36" s="137"/>
      <c r="AD36" s="137"/>
      <c r="AE36" s="137" t="s">
        <v>117</v>
      </c>
      <c r="AF36" s="137"/>
      <c r="AG36" s="137"/>
      <c r="AH36" s="137"/>
      <c r="AI36" s="137"/>
      <c r="AJ36" s="137"/>
      <c r="AK36" s="137"/>
      <c r="AL36" s="137"/>
      <c r="AM36" s="137"/>
      <c r="AN36" s="137"/>
      <c r="AO36" s="137"/>
      <c r="AP36" s="137"/>
      <c r="AQ36" s="137"/>
      <c r="AR36" s="137"/>
      <c r="AS36" s="137"/>
      <c r="AT36" s="137"/>
      <c r="AU36" s="137"/>
      <c r="AV36" s="137"/>
      <c r="AW36" s="137"/>
      <c r="AX36" s="137"/>
      <c r="AY36" s="137"/>
      <c r="AZ36" s="137"/>
      <c r="BA36" s="137"/>
      <c r="BB36" s="137"/>
      <c r="BC36" s="137"/>
      <c r="BD36" s="137"/>
      <c r="BE36" s="137"/>
      <c r="BF36" s="137"/>
      <c r="BG36" s="137"/>
      <c r="BH36" s="137"/>
    </row>
    <row r="37" spans="1:60" x14ac:dyDescent="0.2">
      <c r="A37" s="139" t="s">
        <v>112</v>
      </c>
      <c r="B37" s="139" t="s">
        <v>65</v>
      </c>
      <c r="C37" s="169" t="s">
        <v>66</v>
      </c>
      <c r="D37" s="147"/>
      <c r="E37" s="151"/>
      <c r="F37" s="153"/>
      <c r="G37" s="153">
        <v>0</v>
      </c>
      <c r="H37" s="153"/>
      <c r="I37" s="153">
        <f>SUM(I38:I40)</f>
        <v>0</v>
      </c>
      <c r="J37" s="153"/>
      <c r="K37" s="153">
        <f>SUM(K38:K40)</f>
        <v>884.98</v>
      </c>
      <c r="L37" s="153"/>
      <c r="M37" s="153">
        <f>SUM(M38:M40)</f>
        <v>0</v>
      </c>
      <c r="N37" s="148"/>
      <c r="O37" s="148">
        <f>SUM(O38:O40)</f>
        <v>0</v>
      </c>
      <c r="P37" s="148"/>
      <c r="Q37" s="148">
        <f>SUM(Q38:Q40)</f>
        <v>0</v>
      </c>
      <c r="R37" s="148"/>
      <c r="S37" s="148"/>
      <c r="T37" s="149"/>
      <c r="U37" s="148">
        <f>SUM(U38:U40)</f>
        <v>1.51</v>
      </c>
      <c r="AE37" t="s">
        <v>113</v>
      </c>
    </row>
    <row r="38" spans="1:60" outlineLevel="1" x14ac:dyDescent="0.2">
      <c r="A38" s="138">
        <v>23</v>
      </c>
      <c r="B38" s="138" t="s">
        <v>164</v>
      </c>
      <c r="C38" s="168" t="s">
        <v>165</v>
      </c>
      <c r="D38" s="144" t="s">
        <v>137</v>
      </c>
      <c r="E38" s="150">
        <v>0.79784999999999995</v>
      </c>
      <c r="F38" s="152">
        <v>0</v>
      </c>
      <c r="G38" s="152">
        <v>0</v>
      </c>
      <c r="H38" s="152">
        <v>0</v>
      </c>
      <c r="I38" s="152">
        <f>ROUND(E38*H38,2)</f>
        <v>0</v>
      </c>
      <c r="J38" s="152">
        <v>819</v>
      </c>
      <c r="K38" s="152">
        <f>ROUND(E38*J38,2)</f>
        <v>653.44000000000005</v>
      </c>
      <c r="L38" s="152">
        <v>0</v>
      </c>
      <c r="M38" s="152">
        <f>G38*(1+L38/100)</f>
        <v>0</v>
      </c>
      <c r="N38" s="145">
        <v>0</v>
      </c>
      <c r="O38" s="145">
        <f>ROUND(E38*N38,5)</f>
        <v>0</v>
      </c>
      <c r="P38" s="145">
        <v>0</v>
      </c>
      <c r="Q38" s="145">
        <f>ROUND(E38*P38,5)</f>
        <v>0</v>
      </c>
      <c r="R38" s="145"/>
      <c r="S38" s="145"/>
      <c r="T38" s="146">
        <v>1.8919999999999999</v>
      </c>
      <c r="U38" s="145">
        <f>ROUND(E38*T38,2)</f>
        <v>1.51</v>
      </c>
      <c r="V38" s="137"/>
      <c r="W38" s="137"/>
      <c r="X38" s="137"/>
      <c r="Y38" s="137"/>
      <c r="Z38" s="137"/>
      <c r="AA38" s="137"/>
      <c r="AB38" s="137"/>
      <c r="AC38" s="137"/>
      <c r="AD38" s="137"/>
      <c r="AE38" s="137" t="s">
        <v>117</v>
      </c>
      <c r="AF38" s="137"/>
      <c r="AG38" s="137"/>
      <c r="AH38" s="137"/>
      <c r="AI38" s="137"/>
      <c r="AJ38" s="137"/>
      <c r="AK38" s="137"/>
      <c r="AL38" s="137"/>
      <c r="AM38" s="137"/>
      <c r="AN38" s="137"/>
      <c r="AO38" s="137"/>
      <c r="AP38" s="137"/>
      <c r="AQ38" s="137"/>
      <c r="AR38" s="137"/>
      <c r="AS38" s="137"/>
      <c r="AT38" s="137"/>
      <c r="AU38" s="137"/>
      <c r="AV38" s="137"/>
      <c r="AW38" s="137"/>
      <c r="AX38" s="137"/>
      <c r="AY38" s="137"/>
      <c r="AZ38" s="137"/>
      <c r="BA38" s="137"/>
      <c r="BB38" s="137"/>
      <c r="BC38" s="137"/>
      <c r="BD38" s="137"/>
      <c r="BE38" s="137"/>
      <c r="BF38" s="137"/>
      <c r="BG38" s="137"/>
      <c r="BH38" s="137"/>
    </row>
    <row r="39" spans="1:60" outlineLevel="1" x14ac:dyDescent="0.2">
      <c r="A39" s="138">
        <v>24</v>
      </c>
      <c r="B39" s="138" t="s">
        <v>166</v>
      </c>
      <c r="C39" s="168" t="s">
        <v>167</v>
      </c>
      <c r="D39" s="144" t="s">
        <v>137</v>
      </c>
      <c r="E39" s="150">
        <v>0.79784999999999995</v>
      </c>
      <c r="F39" s="152">
        <v>0</v>
      </c>
      <c r="G39" s="152">
        <v>0</v>
      </c>
      <c r="H39" s="152">
        <v>0</v>
      </c>
      <c r="I39" s="152">
        <f>ROUND(E39*H39,2)</f>
        <v>0</v>
      </c>
      <c r="J39" s="152">
        <v>80.599999999999994</v>
      </c>
      <c r="K39" s="152">
        <f>ROUND(E39*J39,2)</f>
        <v>64.31</v>
      </c>
      <c r="L39" s="152">
        <v>0</v>
      </c>
      <c r="M39" s="152">
        <f>G39*(1+L39/100)</f>
        <v>0</v>
      </c>
      <c r="N39" s="145">
        <v>0</v>
      </c>
      <c r="O39" s="145">
        <f>ROUND(E39*N39,5)</f>
        <v>0</v>
      </c>
      <c r="P39" s="145">
        <v>0</v>
      </c>
      <c r="Q39" s="145">
        <f>ROUND(E39*P39,5)</f>
        <v>0</v>
      </c>
      <c r="R39" s="145"/>
      <c r="S39" s="145"/>
      <c r="T39" s="146">
        <v>0</v>
      </c>
      <c r="U39" s="145">
        <f>ROUND(E39*T39,2)</f>
        <v>0</v>
      </c>
      <c r="V39" s="137"/>
      <c r="W39" s="137"/>
      <c r="X39" s="137"/>
      <c r="Y39" s="137"/>
      <c r="Z39" s="137"/>
      <c r="AA39" s="137"/>
      <c r="AB39" s="137"/>
      <c r="AC39" s="137"/>
      <c r="AD39" s="137"/>
      <c r="AE39" s="137" t="s">
        <v>117</v>
      </c>
      <c r="AF39" s="137"/>
      <c r="AG39" s="137"/>
      <c r="AH39" s="137"/>
      <c r="AI39" s="137"/>
      <c r="AJ39" s="137"/>
      <c r="AK39" s="137"/>
      <c r="AL39" s="137"/>
      <c r="AM39" s="137"/>
      <c r="AN39" s="137"/>
      <c r="AO39" s="137"/>
      <c r="AP39" s="137"/>
      <c r="AQ39" s="137"/>
      <c r="AR39" s="137"/>
      <c r="AS39" s="137"/>
      <c r="AT39" s="137"/>
      <c r="AU39" s="137"/>
      <c r="AV39" s="137"/>
      <c r="AW39" s="137"/>
      <c r="AX39" s="137"/>
      <c r="AY39" s="137"/>
      <c r="AZ39" s="137"/>
      <c r="BA39" s="137"/>
      <c r="BB39" s="137"/>
      <c r="BC39" s="137"/>
      <c r="BD39" s="137"/>
      <c r="BE39" s="137"/>
      <c r="BF39" s="137"/>
      <c r="BG39" s="137"/>
      <c r="BH39" s="137"/>
    </row>
    <row r="40" spans="1:60" outlineLevel="1" x14ac:dyDescent="0.2">
      <c r="A40" s="138">
        <v>25</v>
      </c>
      <c r="B40" s="138" t="s">
        <v>168</v>
      </c>
      <c r="C40" s="168" t="s">
        <v>169</v>
      </c>
      <c r="D40" s="144" t="s">
        <v>137</v>
      </c>
      <c r="E40" s="150">
        <v>3.1913999999999998</v>
      </c>
      <c r="F40" s="152">
        <v>0</v>
      </c>
      <c r="G40" s="152">
        <v>0</v>
      </c>
      <c r="H40" s="152">
        <v>0</v>
      </c>
      <c r="I40" s="152">
        <f>ROUND(E40*H40,2)</f>
        <v>0</v>
      </c>
      <c r="J40" s="152">
        <v>52.4</v>
      </c>
      <c r="K40" s="152">
        <f>ROUND(E40*J40,2)</f>
        <v>167.23</v>
      </c>
      <c r="L40" s="152">
        <v>0</v>
      </c>
      <c r="M40" s="152">
        <f>G40*(1+L40/100)</f>
        <v>0</v>
      </c>
      <c r="N40" s="145">
        <v>0</v>
      </c>
      <c r="O40" s="145">
        <f>ROUND(E40*N40,5)</f>
        <v>0</v>
      </c>
      <c r="P40" s="145">
        <v>0</v>
      </c>
      <c r="Q40" s="145">
        <f>ROUND(E40*P40,5)</f>
        <v>0</v>
      </c>
      <c r="R40" s="145"/>
      <c r="S40" s="145"/>
      <c r="T40" s="146">
        <v>0</v>
      </c>
      <c r="U40" s="145">
        <f>ROUND(E40*T40,2)</f>
        <v>0</v>
      </c>
      <c r="V40" s="137"/>
      <c r="W40" s="137"/>
      <c r="X40" s="137"/>
      <c r="Y40" s="137"/>
      <c r="Z40" s="137"/>
      <c r="AA40" s="137"/>
      <c r="AB40" s="137"/>
      <c r="AC40" s="137"/>
      <c r="AD40" s="137"/>
      <c r="AE40" s="137" t="s">
        <v>117</v>
      </c>
      <c r="AF40" s="137"/>
      <c r="AG40" s="137"/>
      <c r="AH40" s="137"/>
      <c r="AI40" s="137"/>
      <c r="AJ40" s="137"/>
      <c r="AK40" s="137"/>
      <c r="AL40" s="137"/>
      <c r="AM40" s="137"/>
      <c r="AN40" s="137"/>
      <c r="AO40" s="137"/>
      <c r="AP40" s="137"/>
      <c r="AQ40" s="137"/>
      <c r="AR40" s="137"/>
      <c r="AS40" s="137"/>
      <c r="AT40" s="137"/>
      <c r="AU40" s="137"/>
      <c r="AV40" s="137"/>
      <c r="AW40" s="137"/>
      <c r="AX40" s="137"/>
      <c r="AY40" s="137"/>
      <c r="AZ40" s="137"/>
      <c r="BA40" s="137"/>
      <c r="BB40" s="137"/>
      <c r="BC40" s="137"/>
      <c r="BD40" s="137"/>
      <c r="BE40" s="137"/>
      <c r="BF40" s="137"/>
      <c r="BG40" s="137"/>
      <c r="BH40" s="137"/>
    </row>
    <row r="41" spans="1:60" x14ac:dyDescent="0.2">
      <c r="A41" s="139" t="s">
        <v>112</v>
      </c>
      <c r="B41" s="139" t="s">
        <v>67</v>
      </c>
      <c r="C41" s="169" t="s">
        <v>68</v>
      </c>
      <c r="D41" s="147"/>
      <c r="E41" s="151"/>
      <c r="F41" s="153"/>
      <c r="G41" s="153">
        <v>0</v>
      </c>
      <c r="H41" s="153"/>
      <c r="I41" s="153">
        <f>SUM(I42:I47)</f>
        <v>2068.6499999999996</v>
      </c>
      <c r="J41" s="153"/>
      <c r="K41" s="153">
        <f>SUM(K42:K47)</f>
        <v>1553.73</v>
      </c>
      <c r="L41" s="153"/>
      <c r="M41" s="153">
        <f>SUM(M42:M47)</f>
        <v>1</v>
      </c>
      <c r="N41" s="148"/>
      <c r="O41" s="148">
        <f>SUM(O42:O47)</f>
        <v>1.149E-2</v>
      </c>
      <c r="P41" s="148"/>
      <c r="Q41" s="148">
        <f>SUM(Q42:Q47)</f>
        <v>0</v>
      </c>
      <c r="R41" s="148"/>
      <c r="S41" s="148"/>
      <c r="T41" s="149"/>
      <c r="U41" s="148">
        <f>SUM(U42:U47)</f>
        <v>2.4900000000000002</v>
      </c>
      <c r="AE41" t="s">
        <v>113</v>
      </c>
    </row>
    <row r="42" spans="1:60" ht="22.5" outlineLevel="1" x14ac:dyDescent="0.2">
      <c r="A42" s="138">
        <v>26</v>
      </c>
      <c r="B42" s="138" t="s">
        <v>170</v>
      </c>
      <c r="C42" s="168" t="s">
        <v>171</v>
      </c>
      <c r="D42" s="144" t="s">
        <v>116</v>
      </c>
      <c r="E42" s="150">
        <v>5.41</v>
      </c>
      <c r="F42" s="152">
        <v>0</v>
      </c>
      <c r="G42" s="152">
        <v>0</v>
      </c>
      <c r="H42" s="152">
        <v>26.63</v>
      </c>
      <c r="I42" s="152">
        <f t="shared" ref="I42:I47" si="6">ROUND(E42*H42,2)</f>
        <v>144.07</v>
      </c>
      <c r="J42" s="152">
        <v>45.070000000000007</v>
      </c>
      <c r="K42" s="152">
        <f t="shared" ref="K42:K47" si="7">ROUND(E42*J42,2)</f>
        <v>243.83</v>
      </c>
      <c r="L42" s="152">
        <v>0</v>
      </c>
      <c r="M42" s="152">
        <f t="shared" ref="M42:M47" si="8">G42*(1+L42/100)</f>
        <v>0</v>
      </c>
      <c r="N42" s="145">
        <v>2.1000000000000001E-4</v>
      </c>
      <c r="O42" s="145">
        <f t="shared" ref="O42:O47" si="9">ROUND(E42*N42,5)</f>
        <v>1.14E-3</v>
      </c>
      <c r="P42" s="145">
        <v>0</v>
      </c>
      <c r="Q42" s="145">
        <f t="shared" ref="Q42:Q47" si="10">ROUND(E42*P42,5)</f>
        <v>0</v>
      </c>
      <c r="R42" s="145"/>
      <c r="S42" s="145"/>
      <c r="T42" s="146">
        <v>9.5000000000000001E-2</v>
      </c>
      <c r="U42" s="145">
        <f t="shared" ref="U42:U47" si="11">ROUND(E42*T42,2)</f>
        <v>0.51</v>
      </c>
      <c r="V42" s="137"/>
      <c r="W42" s="137"/>
      <c r="X42" s="137"/>
      <c r="Y42" s="137"/>
      <c r="Z42" s="137"/>
      <c r="AA42" s="137"/>
      <c r="AB42" s="137"/>
      <c r="AC42" s="137"/>
      <c r="AD42" s="137"/>
      <c r="AE42" s="137" t="s">
        <v>117</v>
      </c>
      <c r="AF42" s="137"/>
      <c r="AG42" s="137"/>
      <c r="AH42" s="137"/>
      <c r="AI42" s="137"/>
      <c r="AJ42" s="137"/>
      <c r="AK42" s="137"/>
      <c r="AL42" s="137"/>
      <c r="AM42" s="137"/>
      <c r="AN42" s="137"/>
      <c r="AO42" s="137"/>
      <c r="AP42" s="137"/>
      <c r="AQ42" s="137"/>
      <c r="AR42" s="137"/>
      <c r="AS42" s="137"/>
      <c r="AT42" s="137"/>
      <c r="AU42" s="137"/>
      <c r="AV42" s="137"/>
      <c r="AW42" s="137"/>
      <c r="AX42" s="137"/>
      <c r="AY42" s="137"/>
      <c r="AZ42" s="137"/>
      <c r="BA42" s="137"/>
      <c r="BB42" s="137"/>
      <c r="BC42" s="137"/>
      <c r="BD42" s="137"/>
      <c r="BE42" s="137"/>
      <c r="BF42" s="137"/>
      <c r="BG42" s="137"/>
      <c r="BH42" s="137"/>
    </row>
    <row r="43" spans="1:60" ht="22.5" outlineLevel="1" x14ac:dyDescent="0.2">
      <c r="A43" s="138">
        <v>27</v>
      </c>
      <c r="B43" s="138" t="s">
        <v>172</v>
      </c>
      <c r="C43" s="168" t="s">
        <v>173</v>
      </c>
      <c r="D43" s="144" t="s">
        <v>116</v>
      </c>
      <c r="E43" s="150">
        <v>5.41</v>
      </c>
      <c r="F43" s="152">
        <v>0</v>
      </c>
      <c r="G43" s="152">
        <v>0</v>
      </c>
      <c r="H43" s="152">
        <v>219.46</v>
      </c>
      <c r="I43" s="152">
        <f t="shared" si="6"/>
        <v>1187.28</v>
      </c>
      <c r="J43" s="152">
        <v>124.53999999999999</v>
      </c>
      <c r="K43" s="152">
        <f t="shared" si="7"/>
        <v>673.76</v>
      </c>
      <c r="L43" s="152">
        <v>0</v>
      </c>
      <c r="M43" s="152">
        <f t="shared" si="8"/>
        <v>0</v>
      </c>
      <c r="N43" s="145">
        <v>1.58E-3</v>
      </c>
      <c r="O43" s="145">
        <f t="shared" si="9"/>
        <v>8.5500000000000003E-3</v>
      </c>
      <c r="P43" s="145">
        <v>0</v>
      </c>
      <c r="Q43" s="145">
        <f t="shared" si="10"/>
        <v>0</v>
      </c>
      <c r="R43" s="145"/>
      <c r="S43" s="145"/>
      <c r="T43" s="146">
        <v>0.24</v>
      </c>
      <c r="U43" s="145">
        <f t="shared" si="11"/>
        <v>1.3</v>
      </c>
      <c r="V43" s="137"/>
      <c r="W43" s="137"/>
      <c r="X43" s="137"/>
      <c r="Y43" s="137"/>
      <c r="Z43" s="137"/>
      <c r="AA43" s="137"/>
      <c r="AB43" s="137"/>
      <c r="AC43" s="137"/>
      <c r="AD43" s="137"/>
      <c r="AE43" s="137" t="s">
        <v>117</v>
      </c>
      <c r="AF43" s="137"/>
      <c r="AG43" s="137"/>
      <c r="AH43" s="137"/>
      <c r="AI43" s="137"/>
      <c r="AJ43" s="137"/>
      <c r="AK43" s="137"/>
      <c r="AL43" s="137"/>
      <c r="AM43" s="137"/>
      <c r="AN43" s="137"/>
      <c r="AO43" s="137"/>
      <c r="AP43" s="137"/>
      <c r="AQ43" s="137"/>
      <c r="AR43" s="137"/>
      <c r="AS43" s="137"/>
      <c r="AT43" s="137"/>
      <c r="AU43" s="137"/>
      <c r="AV43" s="137"/>
      <c r="AW43" s="137"/>
      <c r="AX43" s="137"/>
      <c r="AY43" s="137"/>
      <c r="AZ43" s="137"/>
      <c r="BA43" s="137"/>
      <c r="BB43" s="137"/>
      <c r="BC43" s="137"/>
      <c r="BD43" s="137"/>
      <c r="BE43" s="137"/>
      <c r="BF43" s="137"/>
      <c r="BG43" s="137"/>
      <c r="BH43" s="137"/>
    </row>
    <row r="44" spans="1:60" ht="22.5" outlineLevel="1" x14ac:dyDescent="0.2">
      <c r="A44" s="138">
        <v>28</v>
      </c>
      <c r="B44" s="138" t="s">
        <v>174</v>
      </c>
      <c r="C44" s="168" t="s">
        <v>175</v>
      </c>
      <c r="D44" s="144" t="s">
        <v>127</v>
      </c>
      <c r="E44" s="150">
        <v>6.2</v>
      </c>
      <c r="F44" s="152">
        <v>0</v>
      </c>
      <c r="G44" s="152">
        <v>0</v>
      </c>
      <c r="H44" s="152">
        <v>118.92</v>
      </c>
      <c r="I44" s="152">
        <f t="shared" si="6"/>
        <v>737.3</v>
      </c>
      <c r="J44" s="152">
        <v>57.08</v>
      </c>
      <c r="K44" s="152">
        <f t="shared" si="7"/>
        <v>353.9</v>
      </c>
      <c r="L44" s="152">
        <v>0</v>
      </c>
      <c r="M44" s="152">
        <f t="shared" si="8"/>
        <v>0</v>
      </c>
      <c r="N44" s="145">
        <v>2.9E-4</v>
      </c>
      <c r="O44" s="145">
        <f t="shared" si="9"/>
        <v>1.8E-3</v>
      </c>
      <c r="P44" s="145">
        <v>0</v>
      </c>
      <c r="Q44" s="145">
        <f t="shared" si="10"/>
        <v>0</v>
      </c>
      <c r="R44" s="145"/>
      <c r="S44" s="145"/>
      <c r="T44" s="146">
        <v>0.11</v>
      </c>
      <c r="U44" s="145">
        <f t="shared" si="11"/>
        <v>0.68</v>
      </c>
      <c r="V44" s="137"/>
      <c r="W44" s="137"/>
      <c r="X44" s="137"/>
      <c r="Y44" s="137"/>
      <c r="Z44" s="137"/>
      <c r="AA44" s="137"/>
      <c r="AB44" s="137"/>
      <c r="AC44" s="137"/>
      <c r="AD44" s="137"/>
      <c r="AE44" s="137" t="s">
        <v>117</v>
      </c>
      <c r="AF44" s="137"/>
      <c r="AG44" s="137"/>
      <c r="AH44" s="137"/>
      <c r="AI44" s="137"/>
      <c r="AJ44" s="137"/>
      <c r="AK44" s="137"/>
      <c r="AL44" s="137"/>
      <c r="AM44" s="137"/>
      <c r="AN44" s="137"/>
      <c r="AO44" s="137"/>
      <c r="AP44" s="137"/>
      <c r="AQ44" s="137"/>
      <c r="AR44" s="137"/>
      <c r="AS44" s="137"/>
      <c r="AT44" s="137"/>
      <c r="AU44" s="137"/>
      <c r="AV44" s="137"/>
      <c r="AW44" s="137"/>
      <c r="AX44" s="137"/>
      <c r="AY44" s="137"/>
      <c r="AZ44" s="137"/>
      <c r="BA44" s="137"/>
      <c r="BB44" s="137"/>
      <c r="BC44" s="137"/>
      <c r="BD44" s="137"/>
      <c r="BE44" s="137"/>
      <c r="BF44" s="137"/>
      <c r="BG44" s="137"/>
      <c r="BH44" s="137"/>
    </row>
    <row r="45" spans="1:60" outlineLevel="1" x14ac:dyDescent="0.2">
      <c r="A45" s="138">
        <v>29</v>
      </c>
      <c r="B45" s="138" t="s">
        <v>176</v>
      </c>
      <c r="C45" s="168" t="s">
        <v>177</v>
      </c>
      <c r="D45" s="144" t="s">
        <v>0</v>
      </c>
      <c r="E45" s="150">
        <v>33.401400000000002</v>
      </c>
      <c r="F45" s="152">
        <v>0</v>
      </c>
      <c r="G45" s="152">
        <v>0</v>
      </c>
      <c r="H45" s="152">
        <v>0</v>
      </c>
      <c r="I45" s="152">
        <f t="shared" si="6"/>
        <v>0</v>
      </c>
      <c r="J45" s="152">
        <v>4.45</v>
      </c>
      <c r="K45" s="152">
        <f t="shared" si="7"/>
        <v>148.63999999999999</v>
      </c>
      <c r="L45" s="152">
        <v>0</v>
      </c>
      <c r="M45" s="152">
        <f t="shared" si="8"/>
        <v>0</v>
      </c>
      <c r="N45" s="145">
        <v>0</v>
      </c>
      <c r="O45" s="145">
        <f t="shared" si="9"/>
        <v>0</v>
      </c>
      <c r="P45" s="145">
        <v>0</v>
      </c>
      <c r="Q45" s="145">
        <f t="shared" si="10"/>
        <v>0</v>
      </c>
      <c r="R45" s="145"/>
      <c r="S45" s="145"/>
      <c r="T45" s="146">
        <v>0</v>
      </c>
      <c r="U45" s="145">
        <f t="shared" si="11"/>
        <v>0</v>
      </c>
      <c r="V45" s="137"/>
      <c r="W45" s="137"/>
      <c r="X45" s="137"/>
      <c r="Y45" s="137"/>
      <c r="Z45" s="137"/>
      <c r="AA45" s="137"/>
      <c r="AB45" s="137"/>
      <c r="AC45" s="137"/>
      <c r="AD45" s="137"/>
      <c r="AE45" s="137" t="s">
        <v>117</v>
      </c>
      <c r="AF45" s="137"/>
      <c r="AG45" s="137"/>
      <c r="AH45" s="137"/>
      <c r="AI45" s="137"/>
      <c r="AJ45" s="137"/>
      <c r="AK45" s="137"/>
      <c r="AL45" s="137"/>
      <c r="AM45" s="137"/>
      <c r="AN45" s="137"/>
      <c r="AO45" s="137"/>
      <c r="AP45" s="137"/>
      <c r="AQ45" s="137"/>
      <c r="AR45" s="137"/>
      <c r="AS45" s="137"/>
      <c r="AT45" s="137"/>
      <c r="AU45" s="137"/>
      <c r="AV45" s="137"/>
      <c r="AW45" s="137"/>
      <c r="AX45" s="137"/>
      <c r="AY45" s="137"/>
      <c r="AZ45" s="137"/>
      <c r="BA45" s="137"/>
      <c r="BB45" s="137"/>
      <c r="BC45" s="137"/>
      <c r="BD45" s="137"/>
      <c r="BE45" s="137"/>
      <c r="BF45" s="137"/>
      <c r="BG45" s="137"/>
      <c r="BH45" s="137"/>
    </row>
    <row r="46" spans="1:60" outlineLevel="1" x14ac:dyDescent="0.2">
      <c r="A46" s="138">
        <v>30</v>
      </c>
      <c r="B46" s="138" t="s">
        <v>178</v>
      </c>
      <c r="C46" s="168" t="s">
        <v>179</v>
      </c>
      <c r="D46" s="144" t="s">
        <v>0</v>
      </c>
      <c r="E46" s="150">
        <v>33.401400000000002</v>
      </c>
      <c r="F46" s="152">
        <v>0</v>
      </c>
      <c r="G46" s="152">
        <v>0</v>
      </c>
      <c r="H46" s="152">
        <v>0</v>
      </c>
      <c r="I46" s="152">
        <f t="shared" si="6"/>
        <v>0</v>
      </c>
      <c r="J46" s="152">
        <v>1.4</v>
      </c>
      <c r="K46" s="152">
        <f t="shared" si="7"/>
        <v>46.76</v>
      </c>
      <c r="L46" s="152">
        <v>0</v>
      </c>
      <c r="M46" s="152">
        <f t="shared" si="8"/>
        <v>0</v>
      </c>
      <c r="N46" s="145">
        <v>0</v>
      </c>
      <c r="O46" s="145">
        <f t="shared" si="9"/>
        <v>0</v>
      </c>
      <c r="P46" s="145">
        <v>0</v>
      </c>
      <c r="Q46" s="145">
        <f t="shared" si="10"/>
        <v>0</v>
      </c>
      <c r="R46" s="145"/>
      <c r="S46" s="145"/>
      <c r="T46" s="146">
        <v>0</v>
      </c>
      <c r="U46" s="145">
        <f t="shared" si="11"/>
        <v>0</v>
      </c>
      <c r="V46" s="137"/>
      <c r="W46" s="137"/>
      <c r="X46" s="137"/>
      <c r="Y46" s="137"/>
      <c r="Z46" s="137"/>
      <c r="AA46" s="137"/>
      <c r="AB46" s="137"/>
      <c r="AC46" s="137"/>
      <c r="AD46" s="137"/>
      <c r="AE46" s="137" t="s">
        <v>117</v>
      </c>
      <c r="AF46" s="137"/>
      <c r="AG46" s="137"/>
      <c r="AH46" s="137"/>
      <c r="AI46" s="137"/>
      <c r="AJ46" s="137"/>
      <c r="AK46" s="137"/>
      <c r="AL46" s="137"/>
      <c r="AM46" s="137"/>
      <c r="AN46" s="137"/>
      <c r="AO46" s="137"/>
      <c r="AP46" s="137"/>
      <c r="AQ46" s="137"/>
      <c r="AR46" s="137"/>
      <c r="AS46" s="137"/>
      <c r="AT46" s="137"/>
      <c r="AU46" s="137"/>
      <c r="AV46" s="137"/>
      <c r="AW46" s="137"/>
      <c r="AX46" s="137"/>
      <c r="AY46" s="137"/>
      <c r="AZ46" s="137"/>
      <c r="BA46" s="137"/>
      <c r="BB46" s="137"/>
      <c r="BC46" s="137"/>
      <c r="BD46" s="137"/>
      <c r="BE46" s="137"/>
      <c r="BF46" s="137"/>
      <c r="BG46" s="137"/>
      <c r="BH46" s="137"/>
    </row>
    <row r="47" spans="1:60" outlineLevel="1" x14ac:dyDescent="0.2">
      <c r="A47" s="138">
        <v>31</v>
      </c>
      <c r="B47" s="138" t="s">
        <v>180</v>
      </c>
      <c r="C47" s="168" t="s">
        <v>181</v>
      </c>
      <c r="D47" s="144" t="s">
        <v>0</v>
      </c>
      <c r="E47" s="150">
        <v>668.02800000000002</v>
      </c>
      <c r="F47" s="152">
        <v>0</v>
      </c>
      <c r="G47" s="152">
        <v>1</v>
      </c>
      <c r="H47" s="152">
        <v>0</v>
      </c>
      <c r="I47" s="152">
        <f t="shared" si="6"/>
        <v>0</v>
      </c>
      <c r="J47" s="152">
        <v>0.13</v>
      </c>
      <c r="K47" s="152">
        <f t="shared" si="7"/>
        <v>86.84</v>
      </c>
      <c r="L47" s="152">
        <v>0</v>
      </c>
      <c r="M47" s="152">
        <f t="shared" si="8"/>
        <v>1</v>
      </c>
      <c r="N47" s="145">
        <v>0</v>
      </c>
      <c r="O47" s="145">
        <f t="shared" si="9"/>
        <v>0</v>
      </c>
      <c r="P47" s="145">
        <v>0</v>
      </c>
      <c r="Q47" s="145">
        <f t="shared" si="10"/>
        <v>0</v>
      </c>
      <c r="R47" s="145"/>
      <c r="S47" s="145"/>
      <c r="T47" s="146">
        <v>0</v>
      </c>
      <c r="U47" s="145">
        <f t="shared" si="11"/>
        <v>0</v>
      </c>
      <c r="V47" s="137"/>
      <c r="W47" s="137"/>
      <c r="X47" s="137"/>
      <c r="Y47" s="137"/>
      <c r="Z47" s="137"/>
      <c r="AA47" s="137"/>
      <c r="AB47" s="137"/>
      <c r="AC47" s="137"/>
      <c r="AD47" s="137"/>
      <c r="AE47" s="137" t="s">
        <v>117</v>
      </c>
      <c r="AF47" s="137"/>
      <c r="AG47" s="137"/>
      <c r="AH47" s="137"/>
      <c r="AI47" s="137"/>
      <c r="AJ47" s="137"/>
      <c r="AK47" s="137"/>
      <c r="AL47" s="137"/>
      <c r="AM47" s="137"/>
      <c r="AN47" s="137"/>
      <c r="AO47" s="137"/>
      <c r="AP47" s="137"/>
      <c r="AQ47" s="137"/>
      <c r="AR47" s="137"/>
      <c r="AS47" s="137"/>
      <c r="AT47" s="137"/>
      <c r="AU47" s="137"/>
      <c r="AV47" s="137"/>
      <c r="AW47" s="137"/>
      <c r="AX47" s="137"/>
      <c r="AY47" s="137"/>
      <c r="AZ47" s="137"/>
      <c r="BA47" s="137"/>
      <c r="BB47" s="137"/>
      <c r="BC47" s="137"/>
      <c r="BD47" s="137"/>
      <c r="BE47" s="137"/>
      <c r="BF47" s="137"/>
      <c r="BG47" s="137"/>
      <c r="BH47" s="137"/>
    </row>
    <row r="48" spans="1:60" x14ac:dyDescent="0.2">
      <c r="A48" s="139" t="s">
        <v>112</v>
      </c>
      <c r="B48" s="139" t="s">
        <v>69</v>
      </c>
      <c r="C48" s="169" t="s">
        <v>70</v>
      </c>
      <c r="D48" s="147"/>
      <c r="E48" s="151"/>
      <c r="F48" s="153"/>
      <c r="G48" s="153">
        <v>0</v>
      </c>
      <c r="H48" s="153"/>
      <c r="I48" s="153">
        <f>SUM(I49:I52)</f>
        <v>225</v>
      </c>
      <c r="J48" s="153"/>
      <c r="K48" s="153">
        <f>SUM(K49:K52)</f>
        <v>301.5</v>
      </c>
      <c r="L48" s="153"/>
      <c r="M48" s="153">
        <f>SUM(M49:M52)</f>
        <v>0</v>
      </c>
      <c r="N48" s="148"/>
      <c r="O48" s="148">
        <f>SUM(O49:O52)</f>
        <v>0</v>
      </c>
      <c r="P48" s="148"/>
      <c r="Q48" s="148">
        <f>SUM(Q49:Q52)</f>
        <v>0</v>
      </c>
      <c r="R48" s="148"/>
      <c r="S48" s="148"/>
      <c r="T48" s="149"/>
      <c r="U48" s="148">
        <f>SUM(U49:U52)</f>
        <v>0</v>
      </c>
      <c r="AE48" t="s">
        <v>113</v>
      </c>
    </row>
    <row r="49" spans="1:60" ht="22.5" outlineLevel="1" x14ac:dyDescent="0.2">
      <c r="A49" s="138">
        <v>32</v>
      </c>
      <c r="B49" s="138" t="s">
        <v>182</v>
      </c>
      <c r="C49" s="168" t="s">
        <v>183</v>
      </c>
      <c r="D49" s="144" t="s">
        <v>184</v>
      </c>
      <c r="E49" s="150">
        <v>1</v>
      </c>
      <c r="F49" s="152">
        <v>0</v>
      </c>
      <c r="G49" s="152">
        <v>0</v>
      </c>
      <c r="H49" s="152">
        <v>225</v>
      </c>
      <c r="I49" s="152">
        <f>ROUND(E49*H49,2)</f>
        <v>225</v>
      </c>
      <c r="J49" s="152">
        <v>275</v>
      </c>
      <c r="K49" s="152">
        <f>ROUND(E49*J49,2)</f>
        <v>275</v>
      </c>
      <c r="L49" s="152">
        <v>0</v>
      </c>
      <c r="M49" s="152">
        <f>G49*(1+L49/100)</f>
        <v>0</v>
      </c>
      <c r="N49" s="145">
        <v>0</v>
      </c>
      <c r="O49" s="145">
        <f>ROUND(E49*N49,5)</f>
        <v>0</v>
      </c>
      <c r="P49" s="145">
        <v>0</v>
      </c>
      <c r="Q49" s="145">
        <f>ROUND(E49*P49,5)</f>
        <v>0</v>
      </c>
      <c r="R49" s="145"/>
      <c r="S49" s="145"/>
      <c r="T49" s="146">
        <v>0</v>
      </c>
      <c r="U49" s="145">
        <f>ROUND(E49*T49,2)</f>
        <v>0</v>
      </c>
      <c r="V49" s="137"/>
      <c r="W49" s="137"/>
      <c r="X49" s="137"/>
      <c r="Y49" s="137"/>
      <c r="Z49" s="137"/>
      <c r="AA49" s="137"/>
      <c r="AB49" s="137"/>
      <c r="AC49" s="137"/>
      <c r="AD49" s="137"/>
      <c r="AE49" s="137" t="s">
        <v>117</v>
      </c>
      <c r="AF49" s="137"/>
      <c r="AG49" s="137"/>
      <c r="AH49" s="137"/>
      <c r="AI49" s="137"/>
      <c r="AJ49" s="137"/>
      <c r="AK49" s="137"/>
      <c r="AL49" s="137"/>
      <c r="AM49" s="137"/>
      <c r="AN49" s="137"/>
      <c r="AO49" s="137"/>
      <c r="AP49" s="137"/>
      <c r="AQ49" s="137"/>
      <c r="AR49" s="137"/>
      <c r="AS49" s="137"/>
      <c r="AT49" s="137"/>
      <c r="AU49" s="137"/>
      <c r="AV49" s="137"/>
      <c r="AW49" s="137"/>
      <c r="AX49" s="137"/>
      <c r="AY49" s="137"/>
      <c r="AZ49" s="137"/>
      <c r="BA49" s="137"/>
      <c r="BB49" s="137"/>
      <c r="BC49" s="137"/>
      <c r="BD49" s="137"/>
      <c r="BE49" s="137"/>
      <c r="BF49" s="137"/>
      <c r="BG49" s="137"/>
      <c r="BH49" s="137"/>
    </row>
    <row r="50" spans="1:60" outlineLevel="1" x14ac:dyDescent="0.2">
      <c r="A50" s="138">
        <v>33</v>
      </c>
      <c r="B50" s="138" t="s">
        <v>185</v>
      </c>
      <c r="C50" s="168" t="s">
        <v>186</v>
      </c>
      <c r="D50" s="144" t="s">
        <v>0</v>
      </c>
      <c r="E50" s="150">
        <v>5</v>
      </c>
      <c r="F50" s="152">
        <v>0</v>
      </c>
      <c r="G50" s="152">
        <v>0</v>
      </c>
      <c r="H50" s="152">
        <v>0</v>
      </c>
      <c r="I50" s="152">
        <f>ROUND(E50*H50,2)</f>
        <v>0</v>
      </c>
      <c r="J50" s="152">
        <v>2.2000000000000002</v>
      </c>
      <c r="K50" s="152">
        <f>ROUND(E50*J50,2)</f>
        <v>11</v>
      </c>
      <c r="L50" s="152">
        <v>0</v>
      </c>
      <c r="M50" s="152">
        <f>G50*(1+L50/100)</f>
        <v>0</v>
      </c>
      <c r="N50" s="145">
        <v>0</v>
      </c>
      <c r="O50" s="145">
        <f>ROUND(E50*N50,5)</f>
        <v>0</v>
      </c>
      <c r="P50" s="145">
        <v>0</v>
      </c>
      <c r="Q50" s="145">
        <f>ROUND(E50*P50,5)</f>
        <v>0</v>
      </c>
      <c r="R50" s="145"/>
      <c r="S50" s="145"/>
      <c r="T50" s="146">
        <v>0</v>
      </c>
      <c r="U50" s="145">
        <f>ROUND(E50*T50,2)</f>
        <v>0</v>
      </c>
      <c r="V50" s="137"/>
      <c r="W50" s="137"/>
      <c r="X50" s="137"/>
      <c r="Y50" s="137"/>
      <c r="Z50" s="137"/>
      <c r="AA50" s="137"/>
      <c r="AB50" s="137"/>
      <c r="AC50" s="137"/>
      <c r="AD50" s="137"/>
      <c r="AE50" s="137" t="s">
        <v>117</v>
      </c>
      <c r="AF50" s="137"/>
      <c r="AG50" s="137"/>
      <c r="AH50" s="137"/>
      <c r="AI50" s="137"/>
      <c r="AJ50" s="137"/>
      <c r="AK50" s="137"/>
      <c r="AL50" s="137"/>
      <c r="AM50" s="137"/>
      <c r="AN50" s="137"/>
      <c r="AO50" s="137"/>
      <c r="AP50" s="137"/>
      <c r="AQ50" s="137"/>
      <c r="AR50" s="137"/>
      <c r="AS50" s="137"/>
      <c r="AT50" s="137"/>
      <c r="AU50" s="137"/>
      <c r="AV50" s="137"/>
      <c r="AW50" s="137"/>
      <c r="AX50" s="137"/>
      <c r="AY50" s="137"/>
      <c r="AZ50" s="137"/>
      <c r="BA50" s="137"/>
      <c r="BB50" s="137"/>
      <c r="BC50" s="137"/>
      <c r="BD50" s="137"/>
      <c r="BE50" s="137"/>
      <c r="BF50" s="137"/>
      <c r="BG50" s="137"/>
      <c r="BH50" s="137"/>
    </row>
    <row r="51" spans="1:60" outlineLevel="1" x14ac:dyDescent="0.2">
      <c r="A51" s="138">
        <v>34</v>
      </c>
      <c r="B51" s="138" t="s">
        <v>187</v>
      </c>
      <c r="C51" s="168" t="s">
        <v>188</v>
      </c>
      <c r="D51" s="144" t="s">
        <v>0</v>
      </c>
      <c r="E51" s="150">
        <v>5</v>
      </c>
      <c r="F51" s="152">
        <v>0</v>
      </c>
      <c r="G51" s="152">
        <v>0</v>
      </c>
      <c r="H51" s="152">
        <v>0</v>
      </c>
      <c r="I51" s="152">
        <f>ROUND(E51*H51,2)</f>
        <v>0</v>
      </c>
      <c r="J51" s="152">
        <v>1.3</v>
      </c>
      <c r="K51" s="152">
        <f>ROUND(E51*J51,2)</f>
        <v>6.5</v>
      </c>
      <c r="L51" s="152">
        <v>0</v>
      </c>
      <c r="M51" s="152">
        <f>G51*(1+L51/100)</f>
        <v>0</v>
      </c>
      <c r="N51" s="145">
        <v>0</v>
      </c>
      <c r="O51" s="145">
        <f>ROUND(E51*N51,5)</f>
        <v>0</v>
      </c>
      <c r="P51" s="145">
        <v>0</v>
      </c>
      <c r="Q51" s="145">
        <f>ROUND(E51*P51,5)</f>
        <v>0</v>
      </c>
      <c r="R51" s="145"/>
      <c r="S51" s="145"/>
      <c r="T51" s="146">
        <v>0</v>
      </c>
      <c r="U51" s="145">
        <f>ROUND(E51*T51,2)</f>
        <v>0</v>
      </c>
      <c r="V51" s="137"/>
      <c r="W51" s="137"/>
      <c r="X51" s="137"/>
      <c r="Y51" s="137"/>
      <c r="Z51" s="137"/>
      <c r="AA51" s="137"/>
      <c r="AB51" s="137"/>
      <c r="AC51" s="137"/>
      <c r="AD51" s="137"/>
      <c r="AE51" s="137" t="s">
        <v>117</v>
      </c>
      <c r="AF51" s="137"/>
      <c r="AG51" s="137"/>
      <c r="AH51" s="137"/>
      <c r="AI51" s="137"/>
      <c r="AJ51" s="137"/>
      <c r="AK51" s="137"/>
      <c r="AL51" s="137"/>
      <c r="AM51" s="137"/>
      <c r="AN51" s="137"/>
      <c r="AO51" s="137"/>
      <c r="AP51" s="137"/>
      <c r="AQ51" s="137"/>
      <c r="AR51" s="137"/>
      <c r="AS51" s="137"/>
      <c r="AT51" s="137"/>
      <c r="AU51" s="137"/>
      <c r="AV51" s="137"/>
      <c r="AW51" s="137"/>
      <c r="AX51" s="137"/>
      <c r="AY51" s="137"/>
      <c r="AZ51" s="137"/>
      <c r="BA51" s="137"/>
      <c r="BB51" s="137"/>
      <c r="BC51" s="137"/>
      <c r="BD51" s="137"/>
      <c r="BE51" s="137"/>
      <c r="BF51" s="137"/>
      <c r="BG51" s="137"/>
      <c r="BH51" s="137"/>
    </row>
    <row r="52" spans="1:60" outlineLevel="1" x14ac:dyDescent="0.2">
      <c r="A52" s="138">
        <v>35</v>
      </c>
      <c r="B52" s="138" t="s">
        <v>189</v>
      </c>
      <c r="C52" s="168" t="s">
        <v>190</v>
      </c>
      <c r="D52" s="144" t="s">
        <v>0</v>
      </c>
      <c r="E52" s="150">
        <v>100</v>
      </c>
      <c r="F52" s="152">
        <v>0</v>
      </c>
      <c r="G52" s="152">
        <v>0</v>
      </c>
      <c r="H52" s="152">
        <v>0</v>
      </c>
      <c r="I52" s="152">
        <f>ROUND(E52*H52,2)</f>
        <v>0</v>
      </c>
      <c r="J52" s="152">
        <v>0.09</v>
      </c>
      <c r="K52" s="152">
        <f>ROUND(E52*J52,2)</f>
        <v>9</v>
      </c>
      <c r="L52" s="152">
        <v>0</v>
      </c>
      <c r="M52" s="152">
        <f>G52*(1+L52/100)</f>
        <v>0</v>
      </c>
      <c r="N52" s="145">
        <v>0</v>
      </c>
      <c r="O52" s="145">
        <f>ROUND(E52*N52,5)</f>
        <v>0</v>
      </c>
      <c r="P52" s="145">
        <v>0</v>
      </c>
      <c r="Q52" s="145">
        <f>ROUND(E52*P52,5)</f>
        <v>0</v>
      </c>
      <c r="R52" s="145"/>
      <c r="S52" s="145"/>
      <c r="T52" s="146">
        <v>0</v>
      </c>
      <c r="U52" s="145">
        <f>ROUND(E52*T52,2)</f>
        <v>0</v>
      </c>
      <c r="V52" s="137"/>
      <c r="W52" s="137"/>
      <c r="X52" s="137"/>
      <c r="Y52" s="137"/>
      <c r="Z52" s="137"/>
      <c r="AA52" s="137"/>
      <c r="AB52" s="137"/>
      <c r="AC52" s="137"/>
      <c r="AD52" s="137"/>
      <c r="AE52" s="137" t="s">
        <v>117</v>
      </c>
      <c r="AF52" s="137"/>
      <c r="AG52" s="137"/>
      <c r="AH52" s="137"/>
      <c r="AI52" s="137"/>
      <c r="AJ52" s="137"/>
      <c r="AK52" s="137"/>
      <c r="AL52" s="137"/>
      <c r="AM52" s="137"/>
      <c r="AN52" s="137"/>
      <c r="AO52" s="137"/>
      <c r="AP52" s="137"/>
      <c r="AQ52" s="137"/>
      <c r="AR52" s="137"/>
      <c r="AS52" s="137"/>
      <c r="AT52" s="137"/>
      <c r="AU52" s="137"/>
      <c r="AV52" s="137"/>
      <c r="AW52" s="137"/>
      <c r="AX52" s="137"/>
      <c r="AY52" s="137"/>
      <c r="AZ52" s="137"/>
      <c r="BA52" s="137"/>
      <c r="BB52" s="137"/>
      <c r="BC52" s="137"/>
      <c r="BD52" s="137"/>
      <c r="BE52" s="137"/>
      <c r="BF52" s="137"/>
      <c r="BG52" s="137"/>
      <c r="BH52" s="137"/>
    </row>
    <row r="53" spans="1:60" x14ac:dyDescent="0.2">
      <c r="A53" s="139" t="s">
        <v>112</v>
      </c>
      <c r="B53" s="139" t="s">
        <v>71</v>
      </c>
      <c r="C53" s="169" t="s">
        <v>72</v>
      </c>
      <c r="D53" s="147"/>
      <c r="E53" s="151"/>
      <c r="F53" s="153"/>
      <c r="G53" s="153">
        <v>0</v>
      </c>
      <c r="H53" s="153"/>
      <c r="I53" s="153">
        <f>SUM(I54:I67)</f>
        <v>7451.98</v>
      </c>
      <c r="J53" s="153"/>
      <c r="K53" s="153">
        <f>SUM(K54:K67)</f>
        <v>6760.14</v>
      </c>
      <c r="L53" s="153"/>
      <c r="M53" s="153">
        <f>SUM(M54:M67)</f>
        <v>1</v>
      </c>
      <c r="N53" s="148"/>
      <c r="O53" s="148">
        <f>SUM(O54:O67)</f>
        <v>8.8329999999999992E-2</v>
      </c>
      <c r="P53" s="148"/>
      <c r="Q53" s="148">
        <f>SUM(Q54:Q67)</f>
        <v>1.255E-2</v>
      </c>
      <c r="R53" s="148"/>
      <c r="S53" s="148"/>
      <c r="T53" s="149"/>
      <c r="U53" s="148">
        <f>SUM(U54:U67)</f>
        <v>9.36</v>
      </c>
      <c r="AE53" t="s">
        <v>113</v>
      </c>
    </row>
    <row r="54" spans="1:60" outlineLevel="1" x14ac:dyDescent="0.2">
      <c r="A54" s="138">
        <v>36</v>
      </c>
      <c r="B54" s="138" t="s">
        <v>191</v>
      </c>
      <c r="C54" s="168" t="s">
        <v>192</v>
      </c>
      <c r="D54" s="144" t="s">
        <v>127</v>
      </c>
      <c r="E54" s="150">
        <v>2.2999999999999998</v>
      </c>
      <c r="F54" s="152">
        <v>0</v>
      </c>
      <c r="G54" s="152">
        <v>0</v>
      </c>
      <c r="H54" s="152">
        <v>0</v>
      </c>
      <c r="I54" s="152">
        <f t="shared" ref="I54:I67" si="12">ROUND(E54*H54,2)</f>
        <v>0</v>
      </c>
      <c r="J54" s="152">
        <v>12.7</v>
      </c>
      <c r="K54" s="152">
        <f t="shared" ref="K54:K67" si="13">ROUND(E54*J54,2)</f>
        <v>29.21</v>
      </c>
      <c r="L54" s="152">
        <v>0</v>
      </c>
      <c r="M54" s="152">
        <f t="shared" ref="M54:M67" si="14">G54*(1+L54/100)</f>
        <v>0</v>
      </c>
      <c r="N54" s="145">
        <v>0</v>
      </c>
      <c r="O54" s="145">
        <f t="shared" ref="O54:O67" si="15">ROUND(E54*N54,5)</f>
        <v>0</v>
      </c>
      <c r="P54" s="145">
        <v>2.0999999999999999E-3</v>
      </c>
      <c r="Q54" s="145">
        <f t="shared" ref="Q54:Q67" si="16">ROUND(E54*P54,5)</f>
        <v>4.8300000000000001E-3</v>
      </c>
      <c r="R54" s="145"/>
      <c r="S54" s="145"/>
      <c r="T54" s="146">
        <v>3.1E-2</v>
      </c>
      <c r="U54" s="145">
        <f t="shared" ref="U54:U67" si="17">ROUND(E54*T54,2)</f>
        <v>7.0000000000000007E-2</v>
      </c>
      <c r="V54" s="137"/>
      <c r="W54" s="137"/>
      <c r="X54" s="137"/>
      <c r="Y54" s="137"/>
      <c r="Z54" s="137"/>
      <c r="AA54" s="137"/>
      <c r="AB54" s="137"/>
      <c r="AC54" s="137"/>
      <c r="AD54" s="137"/>
      <c r="AE54" s="137" t="s">
        <v>117</v>
      </c>
      <c r="AF54" s="137"/>
      <c r="AG54" s="137"/>
      <c r="AH54" s="137"/>
      <c r="AI54" s="137"/>
      <c r="AJ54" s="137"/>
      <c r="AK54" s="137"/>
      <c r="AL54" s="137"/>
      <c r="AM54" s="137"/>
      <c r="AN54" s="137"/>
      <c r="AO54" s="137"/>
      <c r="AP54" s="137"/>
      <c r="AQ54" s="137"/>
      <c r="AR54" s="137"/>
      <c r="AS54" s="137"/>
      <c r="AT54" s="137"/>
      <c r="AU54" s="137"/>
      <c r="AV54" s="137"/>
      <c r="AW54" s="137"/>
      <c r="AX54" s="137"/>
      <c r="AY54" s="137"/>
      <c r="AZ54" s="137"/>
      <c r="BA54" s="137"/>
      <c r="BB54" s="137"/>
      <c r="BC54" s="137"/>
      <c r="BD54" s="137"/>
      <c r="BE54" s="137"/>
      <c r="BF54" s="137"/>
      <c r="BG54" s="137"/>
      <c r="BH54" s="137"/>
    </row>
    <row r="55" spans="1:60" outlineLevel="1" x14ac:dyDescent="0.2">
      <c r="A55" s="138">
        <v>37</v>
      </c>
      <c r="B55" s="138" t="s">
        <v>193</v>
      </c>
      <c r="C55" s="168" t="s">
        <v>194</v>
      </c>
      <c r="D55" s="144" t="s">
        <v>127</v>
      </c>
      <c r="E55" s="150">
        <v>3.9</v>
      </c>
      <c r="F55" s="152">
        <v>0</v>
      </c>
      <c r="G55" s="152">
        <v>0</v>
      </c>
      <c r="H55" s="152">
        <v>0</v>
      </c>
      <c r="I55" s="152">
        <f t="shared" si="12"/>
        <v>0</v>
      </c>
      <c r="J55" s="152">
        <v>33.9</v>
      </c>
      <c r="K55" s="152">
        <f t="shared" si="13"/>
        <v>132.21</v>
      </c>
      <c r="L55" s="152">
        <v>0</v>
      </c>
      <c r="M55" s="152">
        <f t="shared" si="14"/>
        <v>0</v>
      </c>
      <c r="N55" s="145">
        <v>0</v>
      </c>
      <c r="O55" s="145">
        <f t="shared" si="15"/>
        <v>0</v>
      </c>
      <c r="P55" s="145">
        <v>1.98E-3</v>
      </c>
      <c r="Q55" s="145">
        <f t="shared" si="16"/>
        <v>7.7200000000000003E-3</v>
      </c>
      <c r="R55" s="145"/>
      <c r="S55" s="145"/>
      <c r="T55" s="146">
        <v>8.3000000000000004E-2</v>
      </c>
      <c r="U55" s="145">
        <f t="shared" si="17"/>
        <v>0.32</v>
      </c>
      <c r="V55" s="137"/>
      <c r="W55" s="137"/>
      <c r="X55" s="137"/>
      <c r="Y55" s="137"/>
      <c r="Z55" s="137"/>
      <c r="AA55" s="137"/>
      <c r="AB55" s="137"/>
      <c r="AC55" s="137"/>
      <c r="AD55" s="137"/>
      <c r="AE55" s="137" t="s">
        <v>117</v>
      </c>
      <c r="AF55" s="137"/>
      <c r="AG55" s="137"/>
      <c r="AH55" s="137"/>
      <c r="AI55" s="137"/>
      <c r="AJ55" s="137"/>
      <c r="AK55" s="137"/>
      <c r="AL55" s="137"/>
      <c r="AM55" s="137"/>
      <c r="AN55" s="137"/>
      <c r="AO55" s="137"/>
      <c r="AP55" s="137"/>
      <c r="AQ55" s="137"/>
      <c r="AR55" s="137"/>
      <c r="AS55" s="137"/>
      <c r="AT55" s="137"/>
      <c r="AU55" s="137"/>
      <c r="AV55" s="137"/>
      <c r="AW55" s="137"/>
      <c r="AX55" s="137"/>
      <c r="AY55" s="137"/>
      <c r="AZ55" s="137"/>
      <c r="BA55" s="137"/>
      <c r="BB55" s="137"/>
      <c r="BC55" s="137"/>
      <c r="BD55" s="137"/>
      <c r="BE55" s="137"/>
      <c r="BF55" s="137"/>
      <c r="BG55" s="137"/>
      <c r="BH55" s="137"/>
    </row>
    <row r="56" spans="1:60" outlineLevel="1" x14ac:dyDescent="0.2">
      <c r="A56" s="138">
        <v>38</v>
      </c>
      <c r="B56" s="138" t="s">
        <v>195</v>
      </c>
      <c r="C56" s="168" t="s">
        <v>196</v>
      </c>
      <c r="D56" s="144" t="s">
        <v>120</v>
      </c>
      <c r="E56" s="150">
        <v>1</v>
      </c>
      <c r="F56" s="152">
        <v>0</v>
      </c>
      <c r="G56" s="152">
        <v>0</v>
      </c>
      <c r="H56" s="152">
        <v>75.989999999999995</v>
      </c>
      <c r="I56" s="152">
        <f t="shared" si="12"/>
        <v>75.989999999999995</v>
      </c>
      <c r="J56" s="152">
        <v>246.51</v>
      </c>
      <c r="K56" s="152">
        <f t="shared" si="13"/>
        <v>246.51</v>
      </c>
      <c r="L56" s="152">
        <v>0</v>
      </c>
      <c r="M56" s="152">
        <f t="shared" si="14"/>
        <v>0</v>
      </c>
      <c r="N56" s="145">
        <v>2.2000000000000001E-4</v>
      </c>
      <c r="O56" s="145">
        <f t="shared" si="15"/>
        <v>2.2000000000000001E-4</v>
      </c>
      <c r="P56" s="145">
        <v>0</v>
      </c>
      <c r="Q56" s="145">
        <f t="shared" si="16"/>
        <v>0</v>
      </c>
      <c r="R56" s="145"/>
      <c r="S56" s="145"/>
      <c r="T56" s="146">
        <v>0.47499999999999998</v>
      </c>
      <c r="U56" s="145">
        <f t="shared" si="17"/>
        <v>0.48</v>
      </c>
      <c r="V56" s="137"/>
      <c r="W56" s="137"/>
      <c r="X56" s="137"/>
      <c r="Y56" s="137"/>
      <c r="Z56" s="137"/>
      <c r="AA56" s="137"/>
      <c r="AB56" s="137"/>
      <c r="AC56" s="137"/>
      <c r="AD56" s="137"/>
      <c r="AE56" s="137" t="s">
        <v>117</v>
      </c>
      <c r="AF56" s="137"/>
      <c r="AG56" s="137"/>
      <c r="AH56" s="137"/>
      <c r="AI56" s="137"/>
      <c r="AJ56" s="137"/>
      <c r="AK56" s="137"/>
      <c r="AL56" s="137"/>
      <c r="AM56" s="137"/>
      <c r="AN56" s="137"/>
      <c r="AO56" s="137"/>
      <c r="AP56" s="137"/>
      <c r="AQ56" s="137"/>
      <c r="AR56" s="137"/>
      <c r="AS56" s="137"/>
      <c r="AT56" s="137"/>
      <c r="AU56" s="137"/>
      <c r="AV56" s="137"/>
      <c r="AW56" s="137"/>
      <c r="AX56" s="137"/>
      <c r="AY56" s="137"/>
      <c r="AZ56" s="137"/>
      <c r="BA56" s="137"/>
      <c r="BB56" s="137"/>
      <c r="BC56" s="137"/>
      <c r="BD56" s="137"/>
      <c r="BE56" s="137"/>
      <c r="BF56" s="137"/>
      <c r="BG56" s="137"/>
      <c r="BH56" s="137"/>
    </row>
    <row r="57" spans="1:60" ht="22.5" outlineLevel="1" x14ac:dyDescent="0.2">
      <c r="A57" s="138">
        <v>39</v>
      </c>
      <c r="B57" s="138" t="s">
        <v>197</v>
      </c>
      <c r="C57" s="168" t="s">
        <v>198</v>
      </c>
      <c r="D57" s="144" t="s">
        <v>120</v>
      </c>
      <c r="E57" s="150">
        <v>1</v>
      </c>
      <c r="F57" s="152">
        <v>0</v>
      </c>
      <c r="G57" s="152">
        <v>0</v>
      </c>
      <c r="H57" s="152">
        <v>130.01</v>
      </c>
      <c r="I57" s="152">
        <f t="shared" si="12"/>
        <v>130.01</v>
      </c>
      <c r="J57" s="152">
        <v>388.99</v>
      </c>
      <c r="K57" s="152">
        <f t="shared" si="13"/>
        <v>388.99</v>
      </c>
      <c r="L57" s="152">
        <v>0</v>
      </c>
      <c r="M57" s="152">
        <f t="shared" si="14"/>
        <v>0</v>
      </c>
      <c r="N57" s="145">
        <v>3.6999999999999999E-4</v>
      </c>
      <c r="O57" s="145">
        <f t="shared" si="15"/>
        <v>3.6999999999999999E-4</v>
      </c>
      <c r="P57" s="145">
        <v>0</v>
      </c>
      <c r="Q57" s="145">
        <f t="shared" si="16"/>
        <v>0</v>
      </c>
      <c r="R57" s="145"/>
      <c r="S57" s="145"/>
      <c r="T57" s="146">
        <v>0.71399999999999997</v>
      </c>
      <c r="U57" s="145">
        <f t="shared" si="17"/>
        <v>0.71</v>
      </c>
      <c r="V57" s="137"/>
      <c r="W57" s="137"/>
      <c r="X57" s="137"/>
      <c r="Y57" s="137"/>
      <c r="Z57" s="137"/>
      <c r="AA57" s="137"/>
      <c r="AB57" s="137"/>
      <c r="AC57" s="137"/>
      <c r="AD57" s="137"/>
      <c r="AE57" s="137" t="s">
        <v>117</v>
      </c>
      <c r="AF57" s="137"/>
      <c r="AG57" s="137"/>
      <c r="AH57" s="137"/>
      <c r="AI57" s="137"/>
      <c r="AJ57" s="137"/>
      <c r="AK57" s="137"/>
      <c r="AL57" s="137"/>
      <c r="AM57" s="137"/>
      <c r="AN57" s="137"/>
      <c r="AO57" s="137"/>
      <c r="AP57" s="137"/>
      <c r="AQ57" s="137"/>
      <c r="AR57" s="137"/>
      <c r="AS57" s="137"/>
      <c r="AT57" s="137"/>
      <c r="AU57" s="137"/>
      <c r="AV57" s="137"/>
      <c r="AW57" s="137"/>
      <c r="AX57" s="137"/>
      <c r="AY57" s="137"/>
      <c r="AZ57" s="137"/>
      <c r="BA57" s="137"/>
      <c r="BB57" s="137"/>
      <c r="BC57" s="137"/>
      <c r="BD57" s="137"/>
      <c r="BE57" s="137"/>
      <c r="BF57" s="137"/>
      <c r="BG57" s="137"/>
      <c r="BH57" s="137"/>
    </row>
    <row r="58" spans="1:60" ht="22.5" outlineLevel="1" x14ac:dyDescent="0.2">
      <c r="A58" s="138">
        <v>40</v>
      </c>
      <c r="B58" s="138" t="s">
        <v>199</v>
      </c>
      <c r="C58" s="168" t="s">
        <v>200</v>
      </c>
      <c r="D58" s="144" t="s">
        <v>120</v>
      </c>
      <c r="E58" s="150">
        <v>1</v>
      </c>
      <c r="F58" s="152">
        <v>0</v>
      </c>
      <c r="G58" s="152">
        <v>0</v>
      </c>
      <c r="H58" s="152">
        <v>195.26</v>
      </c>
      <c r="I58" s="152">
        <f t="shared" si="12"/>
        <v>195.26</v>
      </c>
      <c r="J58" s="152">
        <v>478.74</v>
      </c>
      <c r="K58" s="152">
        <f t="shared" si="13"/>
        <v>478.74</v>
      </c>
      <c r="L58" s="152">
        <v>0</v>
      </c>
      <c r="M58" s="152">
        <f t="shared" si="14"/>
        <v>0</v>
      </c>
      <c r="N58" s="145">
        <v>7.3999999999999999E-4</v>
      </c>
      <c r="O58" s="145">
        <f t="shared" si="15"/>
        <v>7.3999999999999999E-4</v>
      </c>
      <c r="P58" s="145">
        <v>0</v>
      </c>
      <c r="Q58" s="145">
        <f t="shared" si="16"/>
        <v>0</v>
      </c>
      <c r="R58" s="145"/>
      <c r="S58" s="145"/>
      <c r="T58" s="146">
        <v>0.92300000000000004</v>
      </c>
      <c r="U58" s="145">
        <f t="shared" si="17"/>
        <v>0.92</v>
      </c>
      <c r="V58" s="137"/>
      <c r="W58" s="137"/>
      <c r="X58" s="137"/>
      <c r="Y58" s="137"/>
      <c r="Z58" s="137"/>
      <c r="AA58" s="137"/>
      <c r="AB58" s="137"/>
      <c r="AC58" s="137"/>
      <c r="AD58" s="137"/>
      <c r="AE58" s="137" t="s">
        <v>117</v>
      </c>
      <c r="AF58" s="137"/>
      <c r="AG58" s="137"/>
      <c r="AH58" s="137"/>
      <c r="AI58" s="137"/>
      <c r="AJ58" s="137"/>
      <c r="AK58" s="137"/>
      <c r="AL58" s="137"/>
      <c r="AM58" s="137"/>
      <c r="AN58" s="137"/>
      <c r="AO58" s="137"/>
      <c r="AP58" s="137"/>
      <c r="AQ58" s="137"/>
      <c r="AR58" s="137"/>
      <c r="AS58" s="137"/>
      <c r="AT58" s="137"/>
      <c r="AU58" s="137"/>
      <c r="AV58" s="137"/>
      <c r="AW58" s="137"/>
      <c r="AX58" s="137"/>
      <c r="AY58" s="137"/>
      <c r="AZ58" s="137"/>
      <c r="BA58" s="137"/>
      <c r="BB58" s="137"/>
      <c r="BC58" s="137"/>
      <c r="BD58" s="137"/>
      <c r="BE58" s="137"/>
      <c r="BF58" s="137"/>
      <c r="BG58" s="137"/>
      <c r="BH58" s="137"/>
    </row>
    <row r="59" spans="1:60" ht="22.5" outlineLevel="1" x14ac:dyDescent="0.2">
      <c r="A59" s="138">
        <v>41</v>
      </c>
      <c r="B59" s="138" t="s">
        <v>199</v>
      </c>
      <c r="C59" s="168" t="s">
        <v>201</v>
      </c>
      <c r="D59" s="144" t="s">
        <v>120</v>
      </c>
      <c r="E59" s="150">
        <v>1</v>
      </c>
      <c r="F59" s="152">
        <v>0</v>
      </c>
      <c r="G59" s="152">
        <v>0</v>
      </c>
      <c r="H59" s="152">
        <v>220.71</v>
      </c>
      <c r="I59" s="152">
        <f t="shared" si="12"/>
        <v>220.71</v>
      </c>
      <c r="J59" s="152">
        <v>503.28999999999996</v>
      </c>
      <c r="K59" s="152">
        <f t="shared" si="13"/>
        <v>503.29</v>
      </c>
      <c r="L59" s="152">
        <v>0</v>
      </c>
      <c r="M59" s="152">
        <f t="shared" si="14"/>
        <v>0</v>
      </c>
      <c r="N59" s="145">
        <v>7.3999999999999999E-4</v>
      </c>
      <c r="O59" s="145">
        <f t="shared" si="15"/>
        <v>7.3999999999999999E-4</v>
      </c>
      <c r="P59" s="145">
        <v>0</v>
      </c>
      <c r="Q59" s="145">
        <f t="shared" si="16"/>
        <v>0</v>
      </c>
      <c r="R59" s="145"/>
      <c r="S59" s="145"/>
      <c r="T59" s="146">
        <v>0.92300000000000004</v>
      </c>
      <c r="U59" s="145">
        <f t="shared" si="17"/>
        <v>0.92</v>
      </c>
      <c r="V59" s="137"/>
      <c r="W59" s="137"/>
      <c r="X59" s="137"/>
      <c r="Y59" s="137"/>
      <c r="Z59" s="137"/>
      <c r="AA59" s="137"/>
      <c r="AB59" s="137"/>
      <c r="AC59" s="137"/>
      <c r="AD59" s="137"/>
      <c r="AE59" s="137" t="s">
        <v>117</v>
      </c>
      <c r="AF59" s="137"/>
      <c r="AG59" s="137"/>
      <c r="AH59" s="137"/>
      <c r="AI59" s="137"/>
      <c r="AJ59" s="137"/>
      <c r="AK59" s="137"/>
      <c r="AL59" s="137"/>
      <c r="AM59" s="137"/>
      <c r="AN59" s="137"/>
      <c r="AO59" s="137"/>
      <c r="AP59" s="137"/>
      <c r="AQ59" s="137"/>
      <c r="AR59" s="137"/>
      <c r="AS59" s="137"/>
      <c r="AT59" s="137"/>
      <c r="AU59" s="137"/>
      <c r="AV59" s="137"/>
      <c r="AW59" s="137"/>
      <c r="AX59" s="137"/>
      <c r="AY59" s="137"/>
      <c r="AZ59" s="137"/>
      <c r="BA59" s="137"/>
      <c r="BB59" s="137"/>
      <c r="BC59" s="137"/>
      <c r="BD59" s="137"/>
      <c r="BE59" s="137"/>
      <c r="BF59" s="137"/>
      <c r="BG59" s="137"/>
      <c r="BH59" s="137"/>
    </row>
    <row r="60" spans="1:60" outlineLevel="1" x14ac:dyDescent="0.2">
      <c r="A60" s="138">
        <v>42</v>
      </c>
      <c r="B60" s="138" t="s">
        <v>202</v>
      </c>
      <c r="C60" s="168" t="s">
        <v>203</v>
      </c>
      <c r="D60" s="144" t="s">
        <v>127</v>
      </c>
      <c r="E60" s="150">
        <v>1.8</v>
      </c>
      <c r="F60" s="152">
        <v>0</v>
      </c>
      <c r="G60" s="152">
        <v>1</v>
      </c>
      <c r="H60" s="152">
        <v>113.69</v>
      </c>
      <c r="I60" s="152">
        <f t="shared" si="12"/>
        <v>204.64</v>
      </c>
      <c r="J60" s="152">
        <v>186.31</v>
      </c>
      <c r="K60" s="152">
        <f t="shared" si="13"/>
        <v>335.36</v>
      </c>
      <c r="L60" s="152">
        <v>0</v>
      </c>
      <c r="M60" s="152">
        <f t="shared" si="14"/>
        <v>1</v>
      </c>
      <c r="N60" s="145">
        <v>4.6999999999999999E-4</v>
      </c>
      <c r="O60" s="145">
        <f t="shared" si="15"/>
        <v>8.4999999999999995E-4</v>
      </c>
      <c r="P60" s="145">
        <v>0</v>
      </c>
      <c r="Q60" s="145">
        <f t="shared" si="16"/>
        <v>0</v>
      </c>
      <c r="R60" s="145"/>
      <c r="S60" s="145"/>
      <c r="T60" s="146">
        <v>0.35899999999999999</v>
      </c>
      <c r="U60" s="145">
        <f t="shared" si="17"/>
        <v>0.65</v>
      </c>
      <c r="V60" s="137"/>
      <c r="W60" s="137"/>
      <c r="X60" s="137"/>
      <c r="Y60" s="137"/>
      <c r="Z60" s="137"/>
      <c r="AA60" s="137"/>
      <c r="AB60" s="137"/>
      <c r="AC60" s="137"/>
      <c r="AD60" s="137"/>
      <c r="AE60" s="137" t="s">
        <v>117</v>
      </c>
      <c r="AF60" s="137"/>
      <c r="AG60" s="137"/>
      <c r="AH60" s="137"/>
      <c r="AI60" s="137"/>
      <c r="AJ60" s="137"/>
      <c r="AK60" s="137"/>
      <c r="AL60" s="137"/>
      <c r="AM60" s="137"/>
      <c r="AN60" s="137"/>
      <c r="AO60" s="137"/>
      <c r="AP60" s="137"/>
      <c r="AQ60" s="137"/>
      <c r="AR60" s="137"/>
      <c r="AS60" s="137"/>
      <c r="AT60" s="137"/>
      <c r="AU60" s="137"/>
      <c r="AV60" s="137"/>
      <c r="AW60" s="137"/>
      <c r="AX60" s="137"/>
      <c r="AY60" s="137"/>
      <c r="AZ60" s="137"/>
      <c r="BA60" s="137"/>
      <c r="BB60" s="137"/>
      <c r="BC60" s="137"/>
      <c r="BD60" s="137"/>
      <c r="BE60" s="137"/>
      <c r="BF60" s="137"/>
      <c r="BG60" s="137"/>
      <c r="BH60" s="137"/>
    </row>
    <row r="61" spans="1:60" outlineLevel="1" x14ac:dyDescent="0.2">
      <c r="A61" s="138">
        <v>43</v>
      </c>
      <c r="B61" s="138" t="s">
        <v>204</v>
      </c>
      <c r="C61" s="168" t="s">
        <v>205</v>
      </c>
      <c r="D61" s="144" t="s">
        <v>127</v>
      </c>
      <c r="E61" s="150">
        <v>0.4</v>
      </c>
      <c r="F61" s="152">
        <v>0</v>
      </c>
      <c r="G61" s="152">
        <v>0</v>
      </c>
      <c r="H61" s="152">
        <v>184.97</v>
      </c>
      <c r="I61" s="152">
        <f t="shared" si="12"/>
        <v>73.989999999999995</v>
      </c>
      <c r="J61" s="152">
        <v>246.03</v>
      </c>
      <c r="K61" s="152">
        <f t="shared" si="13"/>
        <v>98.41</v>
      </c>
      <c r="L61" s="152">
        <v>0</v>
      </c>
      <c r="M61" s="152">
        <f t="shared" si="14"/>
        <v>0</v>
      </c>
      <c r="N61" s="145">
        <v>6.9999999999999999E-4</v>
      </c>
      <c r="O61" s="145">
        <f t="shared" si="15"/>
        <v>2.7999999999999998E-4</v>
      </c>
      <c r="P61" s="145">
        <v>0</v>
      </c>
      <c r="Q61" s="145">
        <f t="shared" si="16"/>
        <v>0</v>
      </c>
      <c r="R61" s="145"/>
      <c r="S61" s="145"/>
      <c r="T61" s="146">
        <v>0.45200000000000001</v>
      </c>
      <c r="U61" s="145">
        <f t="shared" si="17"/>
        <v>0.18</v>
      </c>
      <c r="V61" s="137"/>
      <c r="W61" s="137"/>
      <c r="X61" s="137"/>
      <c r="Y61" s="137"/>
      <c r="Z61" s="137"/>
      <c r="AA61" s="137"/>
      <c r="AB61" s="137"/>
      <c r="AC61" s="137"/>
      <c r="AD61" s="137"/>
      <c r="AE61" s="137" t="s">
        <v>117</v>
      </c>
      <c r="AF61" s="137"/>
      <c r="AG61" s="137"/>
      <c r="AH61" s="137"/>
      <c r="AI61" s="137"/>
      <c r="AJ61" s="137"/>
      <c r="AK61" s="137"/>
      <c r="AL61" s="137"/>
      <c r="AM61" s="137"/>
      <c r="AN61" s="137"/>
      <c r="AO61" s="137"/>
      <c r="AP61" s="137"/>
      <c r="AQ61" s="137"/>
      <c r="AR61" s="137"/>
      <c r="AS61" s="137"/>
      <c r="AT61" s="137"/>
      <c r="AU61" s="137"/>
      <c r="AV61" s="137"/>
      <c r="AW61" s="137"/>
      <c r="AX61" s="137"/>
      <c r="AY61" s="137"/>
      <c r="AZ61" s="137"/>
      <c r="BA61" s="137"/>
      <c r="BB61" s="137"/>
      <c r="BC61" s="137"/>
      <c r="BD61" s="137"/>
      <c r="BE61" s="137"/>
      <c r="BF61" s="137"/>
      <c r="BG61" s="137"/>
      <c r="BH61" s="137"/>
    </row>
    <row r="62" spans="1:60" outlineLevel="1" x14ac:dyDescent="0.2">
      <c r="A62" s="138">
        <v>44</v>
      </c>
      <c r="B62" s="138" t="s">
        <v>206</v>
      </c>
      <c r="C62" s="168" t="s">
        <v>207</v>
      </c>
      <c r="D62" s="144" t="s">
        <v>127</v>
      </c>
      <c r="E62" s="150">
        <v>1.1000000000000001</v>
      </c>
      <c r="F62" s="152">
        <v>0</v>
      </c>
      <c r="G62" s="152">
        <v>0</v>
      </c>
      <c r="H62" s="152">
        <v>391.49</v>
      </c>
      <c r="I62" s="152">
        <f t="shared" si="12"/>
        <v>430.64</v>
      </c>
      <c r="J62" s="152">
        <v>638.51</v>
      </c>
      <c r="K62" s="152">
        <f t="shared" si="13"/>
        <v>702.36</v>
      </c>
      <c r="L62" s="152">
        <v>0</v>
      </c>
      <c r="M62" s="152">
        <f t="shared" si="14"/>
        <v>0</v>
      </c>
      <c r="N62" s="145">
        <v>1.5200000000000001E-3</v>
      </c>
      <c r="O62" s="145">
        <f t="shared" si="15"/>
        <v>1.67E-3</v>
      </c>
      <c r="P62" s="145">
        <v>0</v>
      </c>
      <c r="Q62" s="145">
        <f t="shared" si="16"/>
        <v>0</v>
      </c>
      <c r="R62" s="145"/>
      <c r="S62" s="145"/>
      <c r="T62" s="146">
        <v>1.173</v>
      </c>
      <c r="U62" s="145">
        <f t="shared" si="17"/>
        <v>1.29</v>
      </c>
      <c r="V62" s="137"/>
      <c r="W62" s="137"/>
      <c r="X62" s="137"/>
      <c r="Y62" s="137"/>
      <c r="Z62" s="137"/>
      <c r="AA62" s="137"/>
      <c r="AB62" s="137"/>
      <c r="AC62" s="137"/>
      <c r="AD62" s="137"/>
      <c r="AE62" s="137" t="s">
        <v>117</v>
      </c>
      <c r="AF62" s="137"/>
      <c r="AG62" s="137"/>
      <c r="AH62" s="137"/>
      <c r="AI62" s="137"/>
      <c r="AJ62" s="137"/>
      <c r="AK62" s="137"/>
      <c r="AL62" s="137"/>
      <c r="AM62" s="137"/>
      <c r="AN62" s="137"/>
      <c r="AO62" s="137"/>
      <c r="AP62" s="137"/>
      <c r="AQ62" s="137"/>
      <c r="AR62" s="137"/>
      <c r="AS62" s="137"/>
      <c r="AT62" s="137"/>
      <c r="AU62" s="137"/>
      <c r="AV62" s="137"/>
      <c r="AW62" s="137"/>
      <c r="AX62" s="137"/>
      <c r="AY62" s="137"/>
      <c r="AZ62" s="137"/>
      <c r="BA62" s="137"/>
      <c r="BB62" s="137"/>
      <c r="BC62" s="137"/>
      <c r="BD62" s="137"/>
      <c r="BE62" s="137"/>
      <c r="BF62" s="137"/>
      <c r="BG62" s="137"/>
      <c r="BH62" s="137"/>
    </row>
    <row r="63" spans="1:60" outlineLevel="1" x14ac:dyDescent="0.2">
      <c r="A63" s="138">
        <v>45</v>
      </c>
      <c r="B63" s="138" t="s">
        <v>208</v>
      </c>
      <c r="C63" s="168" t="s">
        <v>209</v>
      </c>
      <c r="D63" s="144" t="s">
        <v>127</v>
      </c>
      <c r="E63" s="150">
        <v>2.9</v>
      </c>
      <c r="F63" s="152">
        <v>0</v>
      </c>
      <c r="G63" s="152">
        <v>0</v>
      </c>
      <c r="H63" s="152">
        <v>351.98</v>
      </c>
      <c r="I63" s="152">
        <f t="shared" si="12"/>
        <v>1020.74</v>
      </c>
      <c r="J63" s="152">
        <v>413.02</v>
      </c>
      <c r="K63" s="152">
        <f t="shared" si="13"/>
        <v>1197.76</v>
      </c>
      <c r="L63" s="152">
        <v>0</v>
      </c>
      <c r="M63" s="152">
        <f t="shared" si="14"/>
        <v>0</v>
      </c>
      <c r="N63" s="145">
        <v>1.31E-3</v>
      </c>
      <c r="O63" s="145">
        <f t="shared" si="15"/>
        <v>3.8E-3</v>
      </c>
      <c r="P63" s="145">
        <v>0</v>
      </c>
      <c r="Q63" s="145">
        <f t="shared" si="16"/>
        <v>0</v>
      </c>
      <c r="R63" s="145"/>
      <c r="S63" s="145"/>
      <c r="T63" s="146">
        <v>0.79700000000000004</v>
      </c>
      <c r="U63" s="145">
        <f t="shared" si="17"/>
        <v>2.31</v>
      </c>
      <c r="V63" s="137"/>
      <c r="W63" s="137"/>
      <c r="X63" s="137"/>
      <c r="Y63" s="137"/>
      <c r="Z63" s="137"/>
      <c r="AA63" s="137"/>
      <c r="AB63" s="137"/>
      <c r="AC63" s="137"/>
      <c r="AD63" s="137"/>
      <c r="AE63" s="137" t="s">
        <v>117</v>
      </c>
      <c r="AF63" s="137"/>
      <c r="AG63" s="137"/>
      <c r="AH63" s="137"/>
      <c r="AI63" s="137"/>
      <c r="AJ63" s="137"/>
      <c r="AK63" s="137"/>
      <c r="AL63" s="137"/>
      <c r="AM63" s="137"/>
      <c r="AN63" s="137"/>
      <c r="AO63" s="137"/>
      <c r="AP63" s="137"/>
      <c r="AQ63" s="137"/>
      <c r="AR63" s="137"/>
      <c r="AS63" s="137"/>
      <c r="AT63" s="137"/>
      <c r="AU63" s="137"/>
      <c r="AV63" s="137"/>
      <c r="AW63" s="137"/>
      <c r="AX63" s="137"/>
      <c r="AY63" s="137"/>
      <c r="AZ63" s="137"/>
      <c r="BA63" s="137"/>
      <c r="BB63" s="137"/>
      <c r="BC63" s="137"/>
      <c r="BD63" s="137"/>
      <c r="BE63" s="137"/>
      <c r="BF63" s="137"/>
      <c r="BG63" s="137"/>
      <c r="BH63" s="137"/>
    </row>
    <row r="64" spans="1:60" ht="22.5" outlineLevel="1" x14ac:dyDescent="0.2">
      <c r="A64" s="138">
        <v>46</v>
      </c>
      <c r="B64" s="138" t="s">
        <v>210</v>
      </c>
      <c r="C64" s="168" t="s">
        <v>211</v>
      </c>
      <c r="D64" s="144" t="s">
        <v>120</v>
      </c>
      <c r="E64" s="150">
        <v>1</v>
      </c>
      <c r="F64" s="152">
        <v>0</v>
      </c>
      <c r="G64" s="152">
        <v>0</v>
      </c>
      <c r="H64" s="152">
        <v>5100</v>
      </c>
      <c r="I64" s="152">
        <f t="shared" si="12"/>
        <v>5100</v>
      </c>
      <c r="J64" s="152">
        <v>1900</v>
      </c>
      <c r="K64" s="152">
        <f t="shared" si="13"/>
        <v>1900</v>
      </c>
      <c r="L64" s="152">
        <v>0</v>
      </c>
      <c r="M64" s="152">
        <f t="shared" si="14"/>
        <v>0</v>
      </c>
      <c r="N64" s="145">
        <v>7.9659999999999995E-2</v>
      </c>
      <c r="O64" s="145">
        <f t="shared" si="15"/>
        <v>7.9659999999999995E-2</v>
      </c>
      <c r="P64" s="145">
        <v>0</v>
      </c>
      <c r="Q64" s="145">
        <f t="shared" si="16"/>
        <v>0</v>
      </c>
      <c r="R64" s="145"/>
      <c r="S64" s="145"/>
      <c r="T64" s="146">
        <v>1.508</v>
      </c>
      <c r="U64" s="145">
        <f t="shared" si="17"/>
        <v>1.51</v>
      </c>
      <c r="V64" s="137"/>
      <c r="W64" s="137"/>
      <c r="X64" s="137"/>
      <c r="Y64" s="137"/>
      <c r="Z64" s="137"/>
      <c r="AA64" s="137"/>
      <c r="AB64" s="137"/>
      <c r="AC64" s="137"/>
      <c r="AD64" s="137"/>
      <c r="AE64" s="137" t="s">
        <v>117</v>
      </c>
      <c r="AF64" s="137"/>
      <c r="AG64" s="137"/>
      <c r="AH64" s="137"/>
      <c r="AI64" s="137"/>
      <c r="AJ64" s="137"/>
      <c r="AK64" s="137"/>
      <c r="AL64" s="137"/>
      <c r="AM64" s="137"/>
      <c r="AN64" s="137"/>
      <c r="AO64" s="137"/>
      <c r="AP64" s="137"/>
      <c r="AQ64" s="137"/>
      <c r="AR64" s="137"/>
      <c r="AS64" s="137"/>
      <c r="AT64" s="137"/>
      <c r="AU64" s="137"/>
      <c r="AV64" s="137"/>
      <c r="AW64" s="137"/>
      <c r="AX64" s="137"/>
      <c r="AY64" s="137"/>
      <c r="AZ64" s="137"/>
      <c r="BA64" s="137"/>
      <c r="BB64" s="137"/>
      <c r="BC64" s="137"/>
      <c r="BD64" s="137"/>
      <c r="BE64" s="137"/>
      <c r="BF64" s="137"/>
      <c r="BG64" s="137"/>
      <c r="BH64" s="137"/>
    </row>
    <row r="65" spans="1:60" outlineLevel="1" x14ac:dyDescent="0.2">
      <c r="A65" s="138">
        <v>47</v>
      </c>
      <c r="B65" s="138" t="s">
        <v>212</v>
      </c>
      <c r="C65" s="168" t="s">
        <v>213</v>
      </c>
      <c r="D65" s="144" t="s">
        <v>0</v>
      </c>
      <c r="E65" s="150">
        <v>134.6482</v>
      </c>
      <c r="F65" s="152">
        <v>0</v>
      </c>
      <c r="G65" s="152">
        <v>0</v>
      </c>
      <c r="H65" s="152">
        <v>0</v>
      </c>
      <c r="I65" s="152">
        <f t="shared" si="12"/>
        <v>0</v>
      </c>
      <c r="J65" s="152">
        <v>2</v>
      </c>
      <c r="K65" s="152">
        <f t="shared" si="13"/>
        <v>269.3</v>
      </c>
      <c r="L65" s="152">
        <v>0</v>
      </c>
      <c r="M65" s="152">
        <f t="shared" si="14"/>
        <v>0</v>
      </c>
      <c r="N65" s="145">
        <v>0</v>
      </c>
      <c r="O65" s="145">
        <f t="shared" si="15"/>
        <v>0</v>
      </c>
      <c r="P65" s="145">
        <v>0</v>
      </c>
      <c r="Q65" s="145">
        <f t="shared" si="16"/>
        <v>0</v>
      </c>
      <c r="R65" s="145"/>
      <c r="S65" s="145"/>
      <c r="T65" s="146">
        <v>0</v>
      </c>
      <c r="U65" s="145">
        <f t="shared" si="17"/>
        <v>0</v>
      </c>
      <c r="V65" s="137"/>
      <c r="W65" s="137"/>
      <c r="X65" s="137"/>
      <c r="Y65" s="137"/>
      <c r="Z65" s="137"/>
      <c r="AA65" s="137"/>
      <c r="AB65" s="137"/>
      <c r="AC65" s="137"/>
      <c r="AD65" s="137"/>
      <c r="AE65" s="137" t="s">
        <v>117</v>
      </c>
      <c r="AF65" s="137"/>
      <c r="AG65" s="137"/>
      <c r="AH65" s="137"/>
      <c r="AI65" s="137"/>
      <c r="AJ65" s="137"/>
      <c r="AK65" s="137"/>
      <c r="AL65" s="137"/>
      <c r="AM65" s="137"/>
      <c r="AN65" s="137"/>
      <c r="AO65" s="137"/>
      <c r="AP65" s="137"/>
      <c r="AQ65" s="137"/>
      <c r="AR65" s="137"/>
      <c r="AS65" s="137"/>
      <c r="AT65" s="137"/>
      <c r="AU65" s="137"/>
      <c r="AV65" s="137"/>
      <c r="AW65" s="137"/>
      <c r="AX65" s="137"/>
      <c r="AY65" s="137"/>
      <c r="AZ65" s="137"/>
      <c r="BA65" s="137"/>
      <c r="BB65" s="137"/>
      <c r="BC65" s="137"/>
      <c r="BD65" s="137"/>
      <c r="BE65" s="137"/>
      <c r="BF65" s="137"/>
      <c r="BG65" s="137"/>
      <c r="BH65" s="137"/>
    </row>
    <row r="66" spans="1:60" outlineLevel="1" x14ac:dyDescent="0.2">
      <c r="A66" s="138">
        <v>48</v>
      </c>
      <c r="B66" s="138" t="s">
        <v>214</v>
      </c>
      <c r="C66" s="168" t="s">
        <v>215</v>
      </c>
      <c r="D66" s="144" t="s">
        <v>0</v>
      </c>
      <c r="E66" s="150">
        <v>134.6482</v>
      </c>
      <c r="F66" s="152">
        <v>0</v>
      </c>
      <c r="G66" s="152">
        <v>0</v>
      </c>
      <c r="H66" s="152">
        <v>0</v>
      </c>
      <c r="I66" s="152">
        <f t="shared" si="12"/>
        <v>0</v>
      </c>
      <c r="J66" s="152">
        <v>2.35</v>
      </c>
      <c r="K66" s="152">
        <f t="shared" si="13"/>
        <v>316.42</v>
      </c>
      <c r="L66" s="152">
        <v>0</v>
      </c>
      <c r="M66" s="152">
        <f t="shared" si="14"/>
        <v>0</v>
      </c>
      <c r="N66" s="145">
        <v>0</v>
      </c>
      <c r="O66" s="145">
        <f t="shared" si="15"/>
        <v>0</v>
      </c>
      <c r="P66" s="145">
        <v>0</v>
      </c>
      <c r="Q66" s="145">
        <f t="shared" si="16"/>
        <v>0</v>
      </c>
      <c r="R66" s="145"/>
      <c r="S66" s="145"/>
      <c r="T66" s="146">
        <v>0</v>
      </c>
      <c r="U66" s="145">
        <f t="shared" si="17"/>
        <v>0</v>
      </c>
      <c r="V66" s="137"/>
      <c r="W66" s="137"/>
      <c r="X66" s="137"/>
      <c r="Y66" s="137"/>
      <c r="Z66" s="137"/>
      <c r="AA66" s="137"/>
      <c r="AB66" s="137"/>
      <c r="AC66" s="137"/>
      <c r="AD66" s="137"/>
      <c r="AE66" s="137" t="s">
        <v>117</v>
      </c>
      <c r="AF66" s="137"/>
      <c r="AG66" s="137"/>
      <c r="AH66" s="137"/>
      <c r="AI66" s="137"/>
      <c r="AJ66" s="137"/>
      <c r="AK66" s="137"/>
      <c r="AL66" s="137"/>
      <c r="AM66" s="137"/>
      <c r="AN66" s="137"/>
      <c r="AO66" s="137"/>
      <c r="AP66" s="137"/>
      <c r="AQ66" s="137"/>
      <c r="AR66" s="137"/>
      <c r="AS66" s="137"/>
      <c r="AT66" s="137"/>
      <c r="AU66" s="137"/>
      <c r="AV66" s="137"/>
      <c r="AW66" s="137"/>
      <c r="AX66" s="137"/>
      <c r="AY66" s="137"/>
      <c r="AZ66" s="137"/>
      <c r="BA66" s="137"/>
      <c r="BB66" s="137"/>
      <c r="BC66" s="137"/>
      <c r="BD66" s="137"/>
      <c r="BE66" s="137"/>
      <c r="BF66" s="137"/>
      <c r="BG66" s="137"/>
      <c r="BH66" s="137"/>
    </row>
    <row r="67" spans="1:60" outlineLevel="1" x14ac:dyDescent="0.2">
      <c r="A67" s="138">
        <v>49</v>
      </c>
      <c r="B67" s="138" t="s">
        <v>216</v>
      </c>
      <c r="C67" s="168" t="s">
        <v>217</v>
      </c>
      <c r="D67" s="144" t="s">
        <v>0</v>
      </c>
      <c r="E67" s="150">
        <v>2692.9639999999999</v>
      </c>
      <c r="F67" s="152">
        <v>0.06</v>
      </c>
      <c r="G67" s="152">
        <v>0</v>
      </c>
      <c r="H67" s="152">
        <v>0</v>
      </c>
      <c r="I67" s="152">
        <f t="shared" si="12"/>
        <v>0</v>
      </c>
      <c r="J67" s="152">
        <v>0.06</v>
      </c>
      <c r="K67" s="152">
        <f t="shared" si="13"/>
        <v>161.58000000000001</v>
      </c>
      <c r="L67" s="152">
        <v>0</v>
      </c>
      <c r="M67" s="152">
        <f t="shared" si="14"/>
        <v>0</v>
      </c>
      <c r="N67" s="145">
        <v>0</v>
      </c>
      <c r="O67" s="145">
        <f t="shared" si="15"/>
        <v>0</v>
      </c>
      <c r="P67" s="145">
        <v>0</v>
      </c>
      <c r="Q67" s="145">
        <f t="shared" si="16"/>
        <v>0</v>
      </c>
      <c r="R67" s="145"/>
      <c r="S67" s="145"/>
      <c r="T67" s="146">
        <v>0</v>
      </c>
      <c r="U67" s="145">
        <f t="shared" si="17"/>
        <v>0</v>
      </c>
      <c r="V67" s="137"/>
      <c r="W67" s="137"/>
      <c r="X67" s="137"/>
      <c r="Y67" s="137"/>
      <c r="Z67" s="137"/>
      <c r="AA67" s="137"/>
      <c r="AB67" s="137"/>
      <c r="AC67" s="137"/>
      <c r="AD67" s="137"/>
      <c r="AE67" s="137" t="s">
        <v>117</v>
      </c>
      <c r="AF67" s="137"/>
      <c r="AG67" s="137"/>
      <c r="AH67" s="137"/>
      <c r="AI67" s="137"/>
      <c r="AJ67" s="137"/>
      <c r="AK67" s="137"/>
      <c r="AL67" s="137"/>
      <c r="AM67" s="137"/>
      <c r="AN67" s="137"/>
      <c r="AO67" s="137"/>
      <c r="AP67" s="137"/>
      <c r="AQ67" s="137"/>
      <c r="AR67" s="137"/>
      <c r="AS67" s="137"/>
      <c r="AT67" s="137"/>
      <c r="AU67" s="137"/>
      <c r="AV67" s="137"/>
      <c r="AW67" s="137"/>
      <c r="AX67" s="137"/>
      <c r="AY67" s="137"/>
      <c r="AZ67" s="137"/>
      <c r="BA67" s="137"/>
      <c r="BB67" s="137"/>
      <c r="BC67" s="137"/>
      <c r="BD67" s="137"/>
      <c r="BE67" s="137"/>
      <c r="BF67" s="137"/>
      <c r="BG67" s="137"/>
      <c r="BH67" s="137"/>
    </row>
    <row r="68" spans="1:60" x14ac:dyDescent="0.2">
      <c r="A68" s="139" t="s">
        <v>112</v>
      </c>
      <c r="B68" s="139" t="s">
        <v>73</v>
      </c>
      <c r="C68" s="169" t="s">
        <v>74</v>
      </c>
      <c r="D68" s="147"/>
      <c r="E68" s="151"/>
      <c r="F68" s="153"/>
      <c r="G68" s="153">
        <v>0</v>
      </c>
      <c r="H68" s="153"/>
      <c r="I68" s="153">
        <f>SUM(I69:I77)</f>
        <v>893.32999999999993</v>
      </c>
      <c r="J68" s="153"/>
      <c r="K68" s="153">
        <f>SUM(K69:K77)</f>
        <v>869.01</v>
      </c>
      <c r="L68" s="153"/>
      <c r="M68" s="153">
        <f>SUM(M69:M77)</f>
        <v>0</v>
      </c>
      <c r="N68" s="148"/>
      <c r="O68" s="148">
        <f>SUM(O69:O77)</f>
        <v>6.4000000000000005E-4</v>
      </c>
      <c r="P68" s="148"/>
      <c r="Q68" s="148">
        <f>SUM(Q69:Q77)</f>
        <v>7.5000000000000002E-4</v>
      </c>
      <c r="R68" s="148"/>
      <c r="S68" s="148"/>
      <c r="T68" s="149"/>
      <c r="U68" s="148">
        <f>SUM(U69:U77)</f>
        <v>1.37</v>
      </c>
      <c r="AE68" t="s">
        <v>113</v>
      </c>
    </row>
    <row r="69" spans="1:60" outlineLevel="1" x14ac:dyDescent="0.2">
      <c r="A69" s="138">
        <v>50</v>
      </c>
      <c r="B69" s="138" t="s">
        <v>218</v>
      </c>
      <c r="C69" s="168" t="s">
        <v>219</v>
      </c>
      <c r="D69" s="144" t="s">
        <v>120</v>
      </c>
      <c r="E69" s="150">
        <v>3</v>
      </c>
      <c r="F69" s="152">
        <v>0</v>
      </c>
      <c r="G69" s="152">
        <v>0</v>
      </c>
      <c r="H69" s="152">
        <v>107.19</v>
      </c>
      <c r="I69" s="152">
        <f t="shared" ref="I69:I77" si="18">ROUND(E69*H69,2)</f>
        <v>321.57</v>
      </c>
      <c r="J69" s="152">
        <v>135.81</v>
      </c>
      <c r="K69" s="152">
        <f t="shared" ref="K69:K77" si="19">ROUND(E69*J69,2)</f>
        <v>407.43</v>
      </c>
      <c r="L69" s="152">
        <v>0</v>
      </c>
      <c r="M69" s="152">
        <f t="shared" ref="M69:M77" si="20">G69*(1+L69/100)</f>
        <v>0</v>
      </c>
      <c r="N69" s="145">
        <v>1.8000000000000001E-4</v>
      </c>
      <c r="O69" s="145">
        <f t="shared" ref="O69:O77" si="21">ROUND(E69*N69,5)</f>
        <v>5.4000000000000001E-4</v>
      </c>
      <c r="P69" s="145">
        <v>0</v>
      </c>
      <c r="Q69" s="145">
        <f t="shared" ref="Q69:Q77" si="22">ROUND(E69*P69,5)</f>
        <v>0</v>
      </c>
      <c r="R69" s="145"/>
      <c r="S69" s="145"/>
      <c r="T69" s="146">
        <v>0.254</v>
      </c>
      <c r="U69" s="145">
        <f t="shared" ref="U69:U77" si="23">ROUND(E69*T69,2)</f>
        <v>0.76</v>
      </c>
      <c r="V69" s="137"/>
      <c r="W69" s="137"/>
      <c r="X69" s="137"/>
      <c r="Y69" s="137"/>
      <c r="Z69" s="137"/>
      <c r="AA69" s="137"/>
      <c r="AB69" s="137"/>
      <c r="AC69" s="137"/>
      <c r="AD69" s="137"/>
      <c r="AE69" s="137" t="s">
        <v>117</v>
      </c>
      <c r="AF69" s="137"/>
      <c r="AG69" s="137"/>
      <c r="AH69" s="137"/>
      <c r="AI69" s="137"/>
      <c r="AJ69" s="137"/>
      <c r="AK69" s="137"/>
      <c r="AL69" s="137"/>
      <c r="AM69" s="137"/>
      <c r="AN69" s="137"/>
      <c r="AO69" s="137"/>
      <c r="AP69" s="137"/>
      <c r="AQ69" s="137"/>
      <c r="AR69" s="137"/>
      <c r="AS69" s="137"/>
      <c r="AT69" s="137"/>
      <c r="AU69" s="137"/>
      <c r="AV69" s="137"/>
      <c r="AW69" s="137"/>
      <c r="AX69" s="137"/>
      <c r="AY69" s="137"/>
      <c r="AZ69" s="137"/>
      <c r="BA69" s="137"/>
      <c r="BB69" s="137"/>
      <c r="BC69" s="137"/>
      <c r="BD69" s="137"/>
      <c r="BE69" s="137"/>
      <c r="BF69" s="137"/>
      <c r="BG69" s="137"/>
      <c r="BH69" s="137"/>
    </row>
    <row r="70" spans="1:60" ht="22.5" outlineLevel="1" x14ac:dyDescent="0.2">
      <c r="A70" s="138">
        <v>51</v>
      </c>
      <c r="B70" s="138" t="s">
        <v>220</v>
      </c>
      <c r="C70" s="168" t="s">
        <v>221</v>
      </c>
      <c r="D70" s="144" t="s">
        <v>127</v>
      </c>
      <c r="E70" s="150">
        <v>0.2</v>
      </c>
      <c r="F70" s="152">
        <v>0</v>
      </c>
      <c r="G70" s="152">
        <v>0</v>
      </c>
      <c r="H70" s="152">
        <v>99.99</v>
      </c>
      <c r="I70" s="152">
        <f t="shared" si="18"/>
        <v>20</v>
      </c>
      <c r="J70" s="152">
        <v>163.01</v>
      </c>
      <c r="K70" s="152">
        <f t="shared" si="19"/>
        <v>32.6</v>
      </c>
      <c r="L70" s="152">
        <v>0</v>
      </c>
      <c r="M70" s="152">
        <f t="shared" si="20"/>
        <v>0</v>
      </c>
      <c r="N70" s="145">
        <v>4.8000000000000001E-4</v>
      </c>
      <c r="O70" s="145">
        <f t="shared" si="21"/>
        <v>1E-4</v>
      </c>
      <c r="P70" s="145">
        <v>0</v>
      </c>
      <c r="Q70" s="145">
        <f t="shared" si="22"/>
        <v>0</v>
      </c>
      <c r="R70" s="145"/>
      <c r="S70" s="145"/>
      <c r="T70" s="146">
        <v>0.27889999999999998</v>
      </c>
      <c r="U70" s="145">
        <f t="shared" si="23"/>
        <v>0.06</v>
      </c>
      <c r="V70" s="137"/>
      <c r="W70" s="137"/>
      <c r="X70" s="137"/>
      <c r="Y70" s="137"/>
      <c r="Z70" s="137"/>
      <c r="AA70" s="137"/>
      <c r="AB70" s="137"/>
      <c r="AC70" s="137"/>
      <c r="AD70" s="137"/>
      <c r="AE70" s="137" t="s">
        <v>117</v>
      </c>
      <c r="AF70" s="137"/>
      <c r="AG70" s="137"/>
      <c r="AH70" s="137"/>
      <c r="AI70" s="137"/>
      <c r="AJ70" s="137"/>
      <c r="AK70" s="137"/>
      <c r="AL70" s="137"/>
      <c r="AM70" s="137"/>
      <c r="AN70" s="137"/>
      <c r="AO70" s="137"/>
      <c r="AP70" s="137"/>
      <c r="AQ70" s="137"/>
      <c r="AR70" s="137"/>
      <c r="AS70" s="137"/>
      <c r="AT70" s="137"/>
      <c r="AU70" s="137"/>
      <c r="AV70" s="137"/>
      <c r="AW70" s="137"/>
      <c r="AX70" s="137"/>
      <c r="AY70" s="137"/>
      <c r="AZ70" s="137"/>
      <c r="BA70" s="137"/>
      <c r="BB70" s="137"/>
      <c r="BC70" s="137"/>
      <c r="BD70" s="137"/>
      <c r="BE70" s="137"/>
      <c r="BF70" s="137"/>
      <c r="BG70" s="137"/>
      <c r="BH70" s="137"/>
    </row>
    <row r="71" spans="1:60" outlineLevel="1" x14ac:dyDescent="0.2">
      <c r="A71" s="138">
        <v>52</v>
      </c>
      <c r="B71" s="138" t="s">
        <v>222</v>
      </c>
      <c r="C71" s="168" t="s">
        <v>223</v>
      </c>
      <c r="D71" s="144" t="s">
        <v>127</v>
      </c>
      <c r="E71" s="150">
        <v>0.2</v>
      </c>
      <c r="F71" s="152">
        <v>0</v>
      </c>
      <c r="G71" s="152">
        <v>0</v>
      </c>
      <c r="H71" s="152">
        <v>0</v>
      </c>
      <c r="I71" s="152">
        <f t="shared" si="18"/>
        <v>0</v>
      </c>
      <c r="J71" s="152">
        <v>22.4</v>
      </c>
      <c r="K71" s="152">
        <f t="shared" si="19"/>
        <v>4.4800000000000004</v>
      </c>
      <c r="L71" s="152">
        <v>0</v>
      </c>
      <c r="M71" s="152">
        <f t="shared" si="20"/>
        <v>0</v>
      </c>
      <c r="N71" s="145">
        <v>0</v>
      </c>
      <c r="O71" s="145">
        <f t="shared" si="21"/>
        <v>0</v>
      </c>
      <c r="P71" s="145">
        <v>2.7999999999999998E-4</v>
      </c>
      <c r="Q71" s="145">
        <f t="shared" si="22"/>
        <v>6.0000000000000002E-5</v>
      </c>
      <c r="R71" s="145"/>
      <c r="S71" s="145"/>
      <c r="T71" s="146">
        <v>5.1999999999999998E-2</v>
      </c>
      <c r="U71" s="145">
        <f t="shared" si="23"/>
        <v>0.01</v>
      </c>
      <c r="V71" s="137"/>
      <c r="W71" s="137"/>
      <c r="X71" s="137"/>
      <c r="Y71" s="137"/>
      <c r="Z71" s="137"/>
      <c r="AA71" s="137"/>
      <c r="AB71" s="137"/>
      <c r="AC71" s="137"/>
      <c r="AD71" s="137"/>
      <c r="AE71" s="137" t="s">
        <v>117</v>
      </c>
      <c r="AF71" s="137"/>
      <c r="AG71" s="137"/>
      <c r="AH71" s="137"/>
      <c r="AI71" s="137"/>
      <c r="AJ71" s="137"/>
      <c r="AK71" s="137"/>
      <c r="AL71" s="137"/>
      <c r="AM71" s="137"/>
      <c r="AN71" s="137"/>
      <c r="AO71" s="137"/>
      <c r="AP71" s="137"/>
      <c r="AQ71" s="137"/>
      <c r="AR71" s="137"/>
      <c r="AS71" s="137"/>
      <c r="AT71" s="137"/>
      <c r="AU71" s="137"/>
      <c r="AV71" s="137"/>
      <c r="AW71" s="137"/>
      <c r="AX71" s="137"/>
      <c r="AY71" s="137"/>
      <c r="AZ71" s="137"/>
      <c r="BA71" s="137"/>
      <c r="BB71" s="137"/>
      <c r="BC71" s="137"/>
      <c r="BD71" s="137"/>
      <c r="BE71" s="137"/>
      <c r="BF71" s="137"/>
      <c r="BG71" s="137"/>
      <c r="BH71" s="137"/>
    </row>
    <row r="72" spans="1:60" outlineLevel="1" x14ac:dyDescent="0.2">
      <c r="A72" s="138">
        <v>53</v>
      </c>
      <c r="B72" s="138" t="s">
        <v>224</v>
      </c>
      <c r="C72" s="168" t="s">
        <v>225</v>
      </c>
      <c r="D72" s="144" t="s">
        <v>120</v>
      </c>
      <c r="E72" s="150">
        <v>1</v>
      </c>
      <c r="F72" s="152">
        <v>0</v>
      </c>
      <c r="G72" s="152">
        <v>0</v>
      </c>
      <c r="H72" s="152">
        <v>0</v>
      </c>
      <c r="I72" s="152">
        <f t="shared" si="18"/>
        <v>0</v>
      </c>
      <c r="J72" s="152">
        <v>17.7</v>
      </c>
      <c r="K72" s="152">
        <f t="shared" si="19"/>
        <v>17.7</v>
      </c>
      <c r="L72" s="152">
        <v>0</v>
      </c>
      <c r="M72" s="152">
        <f t="shared" si="20"/>
        <v>0</v>
      </c>
      <c r="N72" s="145">
        <v>0</v>
      </c>
      <c r="O72" s="145">
        <f t="shared" si="21"/>
        <v>0</v>
      </c>
      <c r="P72" s="145">
        <v>6.8999999999999997E-4</v>
      </c>
      <c r="Q72" s="145">
        <f t="shared" si="22"/>
        <v>6.8999999999999997E-4</v>
      </c>
      <c r="R72" s="145"/>
      <c r="S72" s="145"/>
      <c r="T72" s="146">
        <v>4.1000000000000002E-2</v>
      </c>
      <c r="U72" s="145">
        <f t="shared" si="23"/>
        <v>0.04</v>
      </c>
      <c r="V72" s="137"/>
      <c r="W72" s="137"/>
      <c r="X72" s="137"/>
      <c r="Y72" s="137"/>
      <c r="Z72" s="137"/>
      <c r="AA72" s="137"/>
      <c r="AB72" s="137"/>
      <c r="AC72" s="137"/>
      <c r="AD72" s="137"/>
      <c r="AE72" s="137" t="s">
        <v>117</v>
      </c>
      <c r="AF72" s="137"/>
      <c r="AG72" s="137"/>
      <c r="AH72" s="137"/>
      <c r="AI72" s="137"/>
      <c r="AJ72" s="137"/>
      <c r="AK72" s="137"/>
      <c r="AL72" s="137"/>
      <c r="AM72" s="137"/>
      <c r="AN72" s="137"/>
      <c r="AO72" s="137"/>
      <c r="AP72" s="137"/>
      <c r="AQ72" s="137"/>
      <c r="AR72" s="137"/>
      <c r="AS72" s="137"/>
      <c r="AT72" s="137"/>
      <c r="AU72" s="137"/>
      <c r="AV72" s="137"/>
      <c r="AW72" s="137"/>
      <c r="AX72" s="137"/>
      <c r="AY72" s="137"/>
      <c r="AZ72" s="137"/>
      <c r="BA72" s="137"/>
      <c r="BB72" s="137"/>
      <c r="BC72" s="137"/>
      <c r="BD72" s="137"/>
      <c r="BE72" s="137"/>
      <c r="BF72" s="137"/>
      <c r="BG72" s="137"/>
      <c r="BH72" s="137"/>
    </row>
    <row r="73" spans="1:60" outlineLevel="1" x14ac:dyDescent="0.2">
      <c r="A73" s="138">
        <v>54</v>
      </c>
      <c r="B73" s="138" t="s">
        <v>226</v>
      </c>
      <c r="C73" s="168" t="s">
        <v>227</v>
      </c>
      <c r="D73" s="144" t="s">
        <v>120</v>
      </c>
      <c r="E73" s="150">
        <v>3</v>
      </c>
      <c r="F73" s="152">
        <v>0</v>
      </c>
      <c r="G73" s="152">
        <v>0</v>
      </c>
      <c r="H73" s="152">
        <v>3.92</v>
      </c>
      <c r="I73" s="152">
        <f t="shared" si="18"/>
        <v>11.76</v>
      </c>
      <c r="J73" s="152">
        <v>89.88</v>
      </c>
      <c r="K73" s="152">
        <f t="shared" si="19"/>
        <v>269.64</v>
      </c>
      <c r="L73" s="152">
        <v>0</v>
      </c>
      <c r="M73" s="152">
        <f t="shared" si="20"/>
        <v>0</v>
      </c>
      <c r="N73" s="145">
        <v>0</v>
      </c>
      <c r="O73" s="145">
        <f t="shared" si="21"/>
        <v>0</v>
      </c>
      <c r="P73" s="145">
        <v>0</v>
      </c>
      <c r="Q73" s="145">
        <f t="shared" si="22"/>
        <v>0</v>
      </c>
      <c r="R73" s="145"/>
      <c r="S73" s="145"/>
      <c r="T73" s="146">
        <v>0.16500000000000001</v>
      </c>
      <c r="U73" s="145">
        <f t="shared" si="23"/>
        <v>0.5</v>
      </c>
      <c r="V73" s="137"/>
      <c r="W73" s="137"/>
      <c r="X73" s="137"/>
      <c r="Y73" s="137"/>
      <c r="Z73" s="137"/>
      <c r="AA73" s="137"/>
      <c r="AB73" s="137"/>
      <c r="AC73" s="137"/>
      <c r="AD73" s="137"/>
      <c r="AE73" s="137" t="s">
        <v>117</v>
      </c>
      <c r="AF73" s="137"/>
      <c r="AG73" s="137"/>
      <c r="AH73" s="137"/>
      <c r="AI73" s="137"/>
      <c r="AJ73" s="137"/>
      <c r="AK73" s="137"/>
      <c r="AL73" s="137"/>
      <c r="AM73" s="137"/>
      <c r="AN73" s="137"/>
      <c r="AO73" s="137"/>
      <c r="AP73" s="137"/>
      <c r="AQ73" s="137"/>
      <c r="AR73" s="137"/>
      <c r="AS73" s="137"/>
      <c r="AT73" s="137"/>
      <c r="AU73" s="137"/>
      <c r="AV73" s="137"/>
      <c r="AW73" s="137"/>
      <c r="AX73" s="137"/>
      <c r="AY73" s="137"/>
      <c r="AZ73" s="137"/>
      <c r="BA73" s="137"/>
      <c r="BB73" s="137"/>
      <c r="BC73" s="137"/>
      <c r="BD73" s="137"/>
      <c r="BE73" s="137"/>
      <c r="BF73" s="137"/>
      <c r="BG73" s="137"/>
      <c r="BH73" s="137"/>
    </row>
    <row r="74" spans="1:60" outlineLevel="1" x14ac:dyDescent="0.2">
      <c r="A74" s="138">
        <v>55</v>
      </c>
      <c r="B74" s="138" t="s">
        <v>228</v>
      </c>
      <c r="C74" s="168" t="s">
        <v>229</v>
      </c>
      <c r="D74" s="144" t="s">
        <v>230</v>
      </c>
      <c r="E74" s="150">
        <v>2</v>
      </c>
      <c r="F74" s="152">
        <v>0</v>
      </c>
      <c r="G74" s="152">
        <v>0</v>
      </c>
      <c r="H74" s="152">
        <v>208</v>
      </c>
      <c r="I74" s="152">
        <f t="shared" si="18"/>
        <v>416</v>
      </c>
      <c r="J74" s="152">
        <v>32</v>
      </c>
      <c r="K74" s="152">
        <f t="shared" si="19"/>
        <v>64</v>
      </c>
      <c r="L74" s="152">
        <v>0</v>
      </c>
      <c r="M74" s="152">
        <f t="shared" si="20"/>
        <v>0</v>
      </c>
      <c r="N74" s="145">
        <v>0</v>
      </c>
      <c r="O74" s="145">
        <f t="shared" si="21"/>
        <v>0</v>
      </c>
      <c r="P74" s="145">
        <v>0</v>
      </c>
      <c r="Q74" s="145">
        <f t="shared" si="22"/>
        <v>0</v>
      </c>
      <c r="R74" s="145"/>
      <c r="S74" s="145"/>
      <c r="T74" s="146">
        <v>0</v>
      </c>
      <c r="U74" s="145">
        <f t="shared" si="23"/>
        <v>0</v>
      </c>
      <c r="V74" s="137"/>
      <c r="W74" s="137"/>
      <c r="X74" s="137"/>
      <c r="Y74" s="137"/>
      <c r="Z74" s="137"/>
      <c r="AA74" s="137"/>
      <c r="AB74" s="137"/>
      <c r="AC74" s="137"/>
      <c r="AD74" s="137"/>
      <c r="AE74" s="137" t="s">
        <v>117</v>
      </c>
      <c r="AF74" s="137"/>
      <c r="AG74" s="137"/>
      <c r="AH74" s="137"/>
      <c r="AI74" s="137"/>
      <c r="AJ74" s="137"/>
      <c r="AK74" s="137"/>
      <c r="AL74" s="137"/>
      <c r="AM74" s="137"/>
      <c r="AN74" s="137"/>
      <c r="AO74" s="137"/>
      <c r="AP74" s="137"/>
      <c r="AQ74" s="137"/>
      <c r="AR74" s="137"/>
      <c r="AS74" s="137"/>
      <c r="AT74" s="137"/>
      <c r="AU74" s="137"/>
      <c r="AV74" s="137"/>
      <c r="AW74" s="137"/>
      <c r="AX74" s="137"/>
      <c r="AY74" s="137"/>
      <c r="AZ74" s="137"/>
      <c r="BA74" s="137"/>
      <c r="BB74" s="137"/>
      <c r="BC74" s="137"/>
      <c r="BD74" s="137"/>
      <c r="BE74" s="137"/>
      <c r="BF74" s="137"/>
      <c r="BG74" s="137"/>
      <c r="BH74" s="137"/>
    </row>
    <row r="75" spans="1:60" outlineLevel="1" x14ac:dyDescent="0.2">
      <c r="A75" s="138">
        <v>56</v>
      </c>
      <c r="B75" s="138" t="s">
        <v>231</v>
      </c>
      <c r="C75" s="168" t="s">
        <v>232</v>
      </c>
      <c r="D75" s="144" t="s">
        <v>230</v>
      </c>
      <c r="E75" s="150">
        <v>1</v>
      </c>
      <c r="F75" s="152">
        <v>0</v>
      </c>
      <c r="G75" s="152">
        <v>0</v>
      </c>
      <c r="H75" s="152">
        <v>124</v>
      </c>
      <c r="I75" s="152">
        <f t="shared" si="18"/>
        <v>124</v>
      </c>
      <c r="J75" s="152">
        <v>21</v>
      </c>
      <c r="K75" s="152">
        <f t="shared" si="19"/>
        <v>21</v>
      </c>
      <c r="L75" s="152">
        <v>0</v>
      </c>
      <c r="M75" s="152">
        <f t="shared" si="20"/>
        <v>0</v>
      </c>
      <c r="N75" s="145">
        <v>0</v>
      </c>
      <c r="O75" s="145">
        <f t="shared" si="21"/>
        <v>0</v>
      </c>
      <c r="P75" s="145">
        <v>0</v>
      </c>
      <c r="Q75" s="145">
        <f t="shared" si="22"/>
        <v>0</v>
      </c>
      <c r="R75" s="145"/>
      <c r="S75" s="145"/>
      <c r="T75" s="146">
        <v>0</v>
      </c>
      <c r="U75" s="145">
        <f t="shared" si="23"/>
        <v>0</v>
      </c>
      <c r="V75" s="137"/>
      <c r="W75" s="137"/>
      <c r="X75" s="137"/>
      <c r="Y75" s="137"/>
      <c r="Z75" s="137"/>
      <c r="AA75" s="137"/>
      <c r="AB75" s="137"/>
      <c r="AC75" s="137"/>
      <c r="AD75" s="137"/>
      <c r="AE75" s="137" t="s">
        <v>117</v>
      </c>
      <c r="AF75" s="137"/>
      <c r="AG75" s="137"/>
      <c r="AH75" s="137"/>
      <c r="AI75" s="137"/>
      <c r="AJ75" s="137"/>
      <c r="AK75" s="137"/>
      <c r="AL75" s="137"/>
      <c r="AM75" s="137"/>
      <c r="AN75" s="137"/>
      <c r="AO75" s="137"/>
      <c r="AP75" s="137"/>
      <c r="AQ75" s="137"/>
      <c r="AR75" s="137"/>
      <c r="AS75" s="137"/>
      <c r="AT75" s="137"/>
      <c r="AU75" s="137"/>
      <c r="AV75" s="137"/>
      <c r="AW75" s="137"/>
      <c r="AX75" s="137"/>
      <c r="AY75" s="137"/>
      <c r="AZ75" s="137"/>
      <c r="BA75" s="137"/>
      <c r="BB75" s="137"/>
      <c r="BC75" s="137"/>
      <c r="BD75" s="137"/>
      <c r="BE75" s="137"/>
      <c r="BF75" s="137"/>
      <c r="BG75" s="137"/>
      <c r="BH75" s="137"/>
    </row>
    <row r="76" spans="1:60" outlineLevel="1" x14ac:dyDescent="0.2">
      <c r="A76" s="138">
        <v>57</v>
      </c>
      <c r="B76" s="138" t="s">
        <v>233</v>
      </c>
      <c r="C76" s="168" t="s">
        <v>234</v>
      </c>
      <c r="D76" s="144" t="s">
        <v>0</v>
      </c>
      <c r="E76" s="150">
        <v>17.101800000000001</v>
      </c>
      <c r="F76" s="152">
        <v>0</v>
      </c>
      <c r="G76" s="152">
        <v>0</v>
      </c>
      <c r="H76" s="152">
        <v>0</v>
      </c>
      <c r="I76" s="152">
        <f t="shared" si="18"/>
        <v>0</v>
      </c>
      <c r="J76" s="152">
        <v>1.45</v>
      </c>
      <c r="K76" s="152">
        <f t="shared" si="19"/>
        <v>24.8</v>
      </c>
      <c r="L76" s="152">
        <v>0</v>
      </c>
      <c r="M76" s="152">
        <f t="shared" si="20"/>
        <v>0</v>
      </c>
      <c r="N76" s="145">
        <v>0</v>
      </c>
      <c r="O76" s="145">
        <f t="shared" si="21"/>
        <v>0</v>
      </c>
      <c r="P76" s="145">
        <v>0</v>
      </c>
      <c r="Q76" s="145">
        <f t="shared" si="22"/>
        <v>0</v>
      </c>
      <c r="R76" s="145"/>
      <c r="S76" s="145"/>
      <c r="T76" s="146">
        <v>0</v>
      </c>
      <c r="U76" s="145">
        <f t="shared" si="23"/>
        <v>0</v>
      </c>
      <c r="V76" s="137"/>
      <c r="W76" s="137"/>
      <c r="X76" s="137"/>
      <c r="Y76" s="137"/>
      <c r="Z76" s="137"/>
      <c r="AA76" s="137"/>
      <c r="AB76" s="137"/>
      <c r="AC76" s="137"/>
      <c r="AD76" s="137"/>
      <c r="AE76" s="137" t="s">
        <v>117</v>
      </c>
      <c r="AF76" s="137"/>
      <c r="AG76" s="137"/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7"/>
      <c r="AV76" s="137"/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</row>
    <row r="77" spans="1:60" ht="22.5" outlineLevel="1" x14ac:dyDescent="0.2">
      <c r="A77" s="138">
        <v>58</v>
      </c>
      <c r="B77" s="138" t="s">
        <v>235</v>
      </c>
      <c r="C77" s="168" t="s">
        <v>236</v>
      </c>
      <c r="D77" s="144" t="s">
        <v>0</v>
      </c>
      <c r="E77" s="150">
        <v>342.036</v>
      </c>
      <c r="F77" s="152">
        <v>0</v>
      </c>
      <c r="G77" s="152">
        <v>0</v>
      </c>
      <c r="H77" s="152">
        <v>0</v>
      </c>
      <c r="I77" s="152">
        <f t="shared" si="18"/>
        <v>0</v>
      </c>
      <c r="J77" s="152">
        <v>0.08</v>
      </c>
      <c r="K77" s="152">
        <f t="shared" si="19"/>
        <v>27.36</v>
      </c>
      <c r="L77" s="152">
        <v>0</v>
      </c>
      <c r="M77" s="152">
        <f t="shared" si="20"/>
        <v>0</v>
      </c>
      <c r="N77" s="145">
        <v>0</v>
      </c>
      <c r="O77" s="145">
        <f t="shared" si="21"/>
        <v>0</v>
      </c>
      <c r="P77" s="145">
        <v>0</v>
      </c>
      <c r="Q77" s="145">
        <f t="shared" si="22"/>
        <v>0</v>
      </c>
      <c r="R77" s="145"/>
      <c r="S77" s="145"/>
      <c r="T77" s="146">
        <v>0</v>
      </c>
      <c r="U77" s="145">
        <f t="shared" si="23"/>
        <v>0</v>
      </c>
      <c r="V77" s="137"/>
      <c r="W77" s="137"/>
      <c r="X77" s="137"/>
      <c r="Y77" s="137"/>
      <c r="Z77" s="137"/>
      <c r="AA77" s="137"/>
      <c r="AB77" s="137"/>
      <c r="AC77" s="137"/>
      <c r="AD77" s="137"/>
      <c r="AE77" s="137" t="s">
        <v>117</v>
      </c>
      <c r="AF77" s="137"/>
      <c r="AG77" s="137"/>
      <c r="AH77" s="137"/>
      <c r="AI77" s="137"/>
      <c r="AJ77" s="137"/>
      <c r="AK77" s="137"/>
      <c r="AL77" s="137"/>
      <c r="AM77" s="137"/>
      <c r="AN77" s="137"/>
      <c r="AO77" s="137"/>
      <c r="AP77" s="137"/>
      <c r="AQ77" s="137"/>
      <c r="AR77" s="137"/>
      <c r="AS77" s="137"/>
      <c r="AT77" s="137"/>
      <c r="AU77" s="137"/>
      <c r="AV77" s="137"/>
      <c r="AW77" s="137"/>
      <c r="AX77" s="137"/>
      <c r="AY77" s="137"/>
      <c r="AZ77" s="137"/>
      <c r="BA77" s="137"/>
      <c r="BB77" s="137"/>
      <c r="BC77" s="137"/>
      <c r="BD77" s="137"/>
      <c r="BE77" s="137"/>
      <c r="BF77" s="137"/>
      <c r="BG77" s="137"/>
      <c r="BH77" s="137"/>
    </row>
    <row r="78" spans="1:60" x14ac:dyDescent="0.2">
      <c r="A78" s="139" t="s">
        <v>112</v>
      </c>
      <c r="B78" s="139" t="s">
        <v>75</v>
      </c>
      <c r="C78" s="169" t="s">
        <v>76</v>
      </c>
      <c r="D78" s="147"/>
      <c r="E78" s="151"/>
      <c r="F78" s="153">
        <v>0</v>
      </c>
      <c r="G78" s="153">
        <v>0</v>
      </c>
      <c r="H78" s="153"/>
      <c r="I78" s="153">
        <f>SUM(I79:I101)</f>
        <v>22158.720000000001</v>
      </c>
      <c r="J78" s="153"/>
      <c r="K78" s="153">
        <f>SUM(K79:K101)</f>
        <v>8047.4599999999991</v>
      </c>
      <c r="L78" s="153"/>
      <c r="M78" s="153">
        <f>SUM(M79:M101)</f>
        <v>0</v>
      </c>
      <c r="N78" s="148"/>
      <c r="O78" s="148">
        <f>SUM(O79:O101)</f>
        <v>3.9700000000000004E-3</v>
      </c>
      <c r="P78" s="148"/>
      <c r="Q78" s="148">
        <f>SUM(Q79:Q101)</f>
        <v>0.15822000000000003</v>
      </c>
      <c r="R78" s="148"/>
      <c r="S78" s="148"/>
      <c r="T78" s="149"/>
      <c r="U78" s="148">
        <f>SUM(U79:U101)</f>
        <v>8.5299999999999994</v>
      </c>
      <c r="AE78" t="s">
        <v>113</v>
      </c>
    </row>
    <row r="79" spans="1:60" ht="22.5" outlineLevel="1" x14ac:dyDescent="0.2">
      <c r="A79" s="138">
        <v>59</v>
      </c>
      <c r="B79" s="138" t="s">
        <v>237</v>
      </c>
      <c r="C79" s="168" t="s">
        <v>238</v>
      </c>
      <c r="D79" s="144" t="s">
        <v>184</v>
      </c>
      <c r="E79" s="150">
        <v>1</v>
      </c>
      <c r="F79" s="152">
        <v>0</v>
      </c>
      <c r="G79" s="152">
        <v>0</v>
      </c>
      <c r="H79" s="152">
        <v>0</v>
      </c>
      <c r="I79" s="152">
        <f t="shared" ref="I79:I101" si="24">ROUND(E79*H79,2)</f>
        <v>0</v>
      </c>
      <c r="J79" s="152">
        <v>283.5</v>
      </c>
      <c r="K79" s="152">
        <f t="shared" ref="K79:K101" si="25">ROUND(E79*J79,2)</f>
        <v>283.5</v>
      </c>
      <c r="L79" s="152">
        <v>0</v>
      </c>
      <c r="M79" s="152">
        <f t="shared" ref="M79:M101" si="26">G79*(1+L79/100)</f>
        <v>0</v>
      </c>
      <c r="N79" s="145">
        <v>0</v>
      </c>
      <c r="O79" s="145">
        <f t="shared" ref="O79:O101" si="27">ROUND(E79*N79,5)</f>
        <v>0</v>
      </c>
      <c r="P79" s="145">
        <v>8.7999999999999995E-2</v>
      </c>
      <c r="Q79" s="145">
        <f t="shared" ref="Q79:Q101" si="28">ROUND(E79*P79,5)</f>
        <v>8.7999999999999995E-2</v>
      </c>
      <c r="R79" s="145"/>
      <c r="S79" s="145"/>
      <c r="T79" s="146">
        <v>0.69299999999999995</v>
      </c>
      <c r="U79" s="145">
        <f t="shared" ref="U79:U101" si="29">ROUND(E79*T79,2)</f>
        <v>0.69</v>
      </c>
      <c r="V79" s="137"/>
      <c r="W79" s="137"/>
      <c r="X79" s="137"/>
      <c r="Y79" s="137"/>
      <c r="Z79" s="137"/>
      <c r="AA79" s="137"/>
      <c r="AB79" s="137"/>
      <c r="AC79" s="137"/>
      <c r="AD79" s="137"/>
      <c r="AE79" s="137" t="s">
        <v>117</v>
      </c>
      <c r="AF79" s="137"/>
      <c r="AG79" s="137"/>
      <c r="AH79" s="137"/>
      <c r="AI79" s="137"/>
      <c r="AJ79" s="137"/>
      <c r="AK79" s="137"/>
      <c r="AL79" s="137"/>
      <c r="AM79" s="137"/>
      <c r="AN79" s="137"/>
      <c r="AO79" s="137"/>
      <c r="AP79" s="137"/>
      <c r="AQ79" s="137"/>
      <c r="AR79" s="137"/>
      <c r="AS79" s="137"/>
      <c r="AT79" s="137"/>
      <c r="AU79" s="137"/>
      <c r="AV79" s="137"/>
      <c r="AW79" s="137"/>
      <c r="AX79" s="137"/>
      <c r="AY79" s="137"/>
      <c r="AZ79" s="137"/>
      <c r="BA79" s="137"/>
      <c r="BB79" s="137"/>
      <c r="BC79" s="137"/>
      <c r="BD79" s="137"/>
      <c r="BE79" s="137"/>
      <c r="BF79" s="137"/>
      <c r="BG79" s="137"/>
      <c r="BH79" s="137"/>
    </row>
    <row r="80" spans="1:60" outlineLevel="1" x14ac:dyDescent="0.2">
      <c r="A80" s="138">
        <v>60</v>
      </c>
      <c r="B80" s="138" t="s">
        <v>239</v>
      </c>
      <c r="C80" s="168" t="s">
        <v>240</v>
      </c>
      <c r="D80" s="144" t="s">
        <v>184</v>
      </c>
      <c r="E80" s="150">
        <v>1</v>
      </c>
      <c r="F80" s="152">
        <v>0</v>
      </c>
      <c r="G80" s="152">
        <v>0</v>
      </c>
      <c r="H80" s="152">
        <v>0</v>
      </c>
      <c r="I80" s="152">
        <f t="shared" si="24"/>
        <v>0</v>
      </c>
      <c r="J80" s="152">
        <v>156.5</v>
      </c>
      <c r="K80" s="152">
        <f t="shared" si="25"/>
        <v>156.5</v>
      </c>
      <c r="L80" s="152">
        <v>0</v>
      </c>
      <c r="M80" s="152">
        <f t="shared" si="26"/>
        <v>0</v>
      </c>
      <c r="N80" s="145">
        <v>0</v>
      </c>
      <c r="O80" s="145">
        <f t="shared" si="27"/>
        <v>0</v>
      </c>
      <c r="P80" s="145">
        <v>2.4500000000000001E-2</v>
      </c>
      <c r="Q80" s="145">
        <f t="shared" si="28"/>
        <v>2.4500000000000001E-2</v>
      </c>
      <c r="R80" s="145"/>
      <c r="S80" s="145"/>
      <c r="T80" s="146">
        <v>0.38300000000000001</v>
      </c>
      <c r="U80" s="145">
        <f t="shared" si="29"/>
        <v>0.38</v>
      </c>
      <c r="V80" s="137"/>
      <c r="W80" s="137"/>
      <c r="X80" s="137"/>
      <c r="Y80" s="137"/>
      <c r="Z80" s="137"/>
      <c r="AA80" s="137"/>
      <c r="AB80" s="137"/>
      <c r="AC80" s="137"/>
      <c r="AD80" s="137"/>
      <c r="AE80" s="137" t="s">
        <v>117</v>
      </c>
      <c r="AF80" s="137"/>
      <c r="AG80" s="137"/>
      <c r="AH80" s="137"/>
      <c r="AI80" s="137"/>
      <c r="AJ80" s="137"/>
      <c r="AK80" s="137"/>
      <c r="AL80" s="137"/>
      <c r="AM80" s="137"/>
      <c r="AN80" s="137"/>
      <c r="AO80" s="137"/>
      <c r="AP80" s="137"/>
      <c r="AQ80" s="137"/>
      <c r="AR80" s="137"/>
      <c r="AS80" s="137"/>
      <c r="AT80" s="137"/>
      <c r="AU80" s="137"/>
      <c r="AV80" s="137"/>
      <c r="AW80" s="137"/>
      <c r="AX80" s="137"/>
      <c r="AY80" s="137"/>
      <c r="AZ80" s="137"/>
      <c r="BA80" s="137"/>
      <c r="BB80" s="137"/>
      <c r="BC80" s="137"/>
      <c r="BD80" s="137"/>
      <c r="BE80" s="137"/>
      <c r="BF80" s="137"/>
      <c r="BG80" s="137"/>
      <c r="BH80" s="137"/>
    </row>
    <row r="81" spans="1:60" outlineLevel="1" x14ac:dyDescent="0.2">
      <c r="A81" s="138">
        <v>61</v>
      </c>
      <c r="B81" s="138" t="s">
        <v>241</v>
      </c>
      <c r="C81" s="168" t="s">
        <v>242</v>
      </c>
      <c r="D81" s="144" t="s">
        <v>184</v>
      </c>
      <c r="E81" s="150">
        <v>1</v>
      </c>
      <c r="F81" s="152">
        <v>0</v>
      </c>
      <c r="G81" s="152">
        <v>0</v>
      </c>
      <c r="H81" s="152">
        <v>0</v>
      </c>
      <c r="I81" s="152">
        <f t="shared" si="24"/>
        <v>0</v>
      </c>
      <c r="J81" s="152">
        <v>88.7</v>
      </c>
      <c r="K81" s="152">
        <f t="shared" si="25"/>
        <v>88.7</v>
      </c>
      <c r="L81" s="152">
        <v>0</v>
      </c>
      <c r="M81" s="152">
        <f t="shared" si="26"/>
        <v>0</v>
      </c>
      <c r="N81" s="145">
        <v>0</v>
      </c>
      <c r="O81" s="145">
        <f t="shared" si="27"/>
        <v>0</v>
      </c>
      <c r="P81" s="145">
        <v>1.56E-3</v>
      </c>
      <c r="Q81" s="145">
        <f t="shared" si="28"/>
        <v>1.56E-3</v>
      </c>
      <c r="R81" s="145"/>
      <c r="S81" s="145"/>
      <c r="T81" s="146">
        <v>0.217</v>
      </c>
      <c r="U81" s="145">
        <f t="shared" si="29"/>
        <v>0.22</v>
      </c>
      <c r="V81" s="137"/>
      <c r="W81" s="137"/>
      <c r="X81" s="137"/>
      <c r="Y81" s="137"/>
      <c r="Z81" s="137"/>
      <c r="AA81" s="137"/>
      <c r="AB81" s="137"/>
      <c r="AC81" s="137"/>
      <c r="AD81" s="137"/>
      <c r="AE81" s="137" t="s">
        <v>117</v>
      </c>
      <c r="AF81" s="137"/>
      <c r="AG81" s="137"/>
      <c r="AH81" s="137"/>
      <c r="AI81" s="137"/>
      <c r="AJ81" s="137"/>
      <c r="AK81" s="137"/>
      <c r="AL81" s="137"/>
      <c r="AM81" s="137"/>
      <c r="AN81" s="137"/>
      <c r="AO81" s="137"/>
      <c r="AP81" s="137"/>
      <c r="AQ81" s="137"/>
      <c r="AR81" s="137"/>
      <c r="AS81" s="137"/>
      <c r="AT81" s="137"/>
      <c r="AU81" s="137"/>
      <c r="AV81" s="137"/>
      <c r="AW81" s="137"/>
      <c r="AX81" s="137"/>
      <c r="AY81" s="137"/>
      <c r="AZ81" s="137"/>
      <c r="BA81" s="137"/>
      <c r="BB81" s="137"/>
      <c r="BC81" s="137"/>
      <c r="BD81" s="137"/>
      <c r="BE81" s="137"/>
      <c r="BF81" s="137"/>
      <c r="BG81" s="137"/>
      <c r="BH81" s="137"/>
    </row>
    <row r="82" spans="1:60" outlineLevel="1" x14ac:dyDescent="0.2">
      <c r="A82" s="138">
        <v>62</v>
      </c>
      <c r="B82" s="138" t="s">
        <v>243</v>
      </c>
      <c r="C82" s="168" t="s">
        <v>244</v>
      </c>
      <c r="D82" s="144" t="s">
        <v>120</v>
      </c>
      <c r="E82" s="150">
        <v>1</v>
      </c>
      <c r="F82" s="152">
        <v>0</v>
      </c>
      <c r="G82" s="152">
        <v>0</v>
      </c>
      <c r="H82" s="152">
        <v>0</v>
      </c>
      <c r="I82" s="152">
        <f t="shared" si="24"/>
        <v>0</v>
      </c>
      <c r="J82" s="152">
        <v>59.7</v>
      </c>
      <c r="K82" s="152">
        <f t="shared" si="25"/>
        <v>59.7</v>
      </c>
      <c r="L82" s="152">
        <v>0</v>
      </c>
      <c r="M82" s="152">
        <f t="shared" si="26"/>
        <v>0</v>
      </c>
      <c r="N82" s="145">
        <v>0</v>
      </c>
      <c r="O82" s="145">
        <f t="shared" si="27"/>
        <v>0</v>
      </c>
      <c r="P82" s="145">
        <v>8.0000000000000002E-3</v>
      </c>
      <c r="Q82" s="145">
        <f t="shared" si="28"/>
        <v>8.0000000000000002E-3</v>
      </c>
      <c r="R82" s="145"/>
      <c r="S82" s="145"/>
      <c r="T82" s="146">
        <v>0.14599999999999999</v>
      </c>
      <c r="U82" s="145">
        <f t="shared" si="29"/>
        <v>0.15</v>
      </c>
      <c r="V82" s="137"/>
      <c r="W82" s="137"/>
      <c r="X82" s="137"/>
      <c r="Y82" s="137"/>
      <c r="Z82" s="137"/>
      <c r="AA82" s="137"/>
      <c r="AB82" s="137"/>
      <c r="AC82" s="137"/>
      <c r="AD82" s="137"/>
      <c r="AE82" s="137" t="s">
        <v>117</v>
      </c>
      <c r="AF82" s="137"/>
      <c r="AG82" s="137"/>
      <c r="AH82" s="137"/>
      <c r="AI82" s="137"/>
      <c r="AJ82" s="137"/>
      <c r="AK82" s="137"/>
      <c r="AL82" s="137"/>
      <c r="AM82" s="137"/>
      <c r="AN82" s="137"/>
      <c r="AO82" s="137"/>
      <c r="AP82" s="137"/>
      <c r="AQ82" s="137"/>
      <c r="AR82" s="137"/>
      <c r="AS82" s="137"/>
      <c r="AT82" s="137"/>
      <c r="AU82" s="137"/>
      <c r="AV82" s="137"/>
      <c r="AW82" s="137"/>
      <c r="AX82" s="137"/>
      <c r="AY82" s="137"/>
      <c r="AZ82" s="137"/>
      <c r="BA82" s="137"/>
      <c r="BB82" s="137"/>
      <c r="BC82" s="137"/>
      <c r="BD82" s="137"/>
      <c r="BE82" s="137"/>
      <c r="BF82" s="137"/>
      <c r="BG82" s="137"/>
      <c r="BH82" s="137"/>
    </row>
    <row r="83" spans="1:60" outlineLevel="1" x14ac:dyDescent="0.2">
      <c r="A83" s="138">
        <v>63</v>
      </c>
      <c r="B83" s="138" t="s">
        <v>245</v>
      </c>
      <c r="C83" s="168" t="s">
        <v>246</v>
      </c>
      <c r="D83" s="144" t="s">
        <v>184</v>
      </c>
      <c r="E83" s="150">
        <v>1</v>
      </c>
      <c r="F83" s="152">
        <v>0</v>
      </c>
      <c r="G83" s="152">
        <v>0</v>
      </c>
      <c r="H83" s="152">
        <v>0</v>
      </c>
      <c r="I83" s="152">
        <f t="shared" si="24"/>
        <v>0</v>
      </c>
      <c r="J83" s="152">
        <v>190</v>
      </c>
      <c r="K83" s="152">
        <f t="shared" si="25"/>
        <v>190</v>
      </c>
      <c r="L83" s="152">
        <v>0</v>
      </c>
      <c r="M83" s="152">
        <f t="shared" si="26"/>
        <v>0</v>
      </c>
      <c r="N83" s="145">
        <v>0</v>
      </c>
      <c r="O83" s="145">
        <f t="shared" si="27"/>
        <v>0</v>
      </c>
      <c r="P83" s="145">
        <v>3.4200000000000001E-2</v>
      </c>
      <c r="Q83" s="145">
        <f t="shared" si="28"/>
        <v>3.4200000000000001E-2</v>
      </c>
      <c r="R83" s="145"/>
      <c r="S83" s="145"/>
      <c r="T83" s="146">
        <v>0.46500000000000002</v>
      </c>
      <c r="U83" s="145">
        <f t="shared" si="29"/>
        <v>0.47</v>
      </c>
      <c r="V83" s="137"/>
      <c r="W83" s="137"/>
      <c r="X83" s="137"/>
      <c r="Y83" s="137"/>
      <c r="Z83" s="137"/>
      <c r="AA83" s="137"/>
      <c r="AB83" s="137"/>
      <c r="AC83" s="137"/>
      <c r="AD83" s="137"/>
      <c r="AE83" s="137" t="s">
        <v>117</v>
      </c>
      <c r="AF83" s="137"/>
      <c r="AG83" s="137"/>
      <c r="AH83" s="137"/>
      <c r="AI83" s="137"/>
      <c r="AJ83" s="137"/>
      <c r="AK83" s="137"/>
      <c r="AL83" s="137"/>
      <c r="AM83" s="137"/>
      <c r="AN83" s="137"/>
      <c r="AO83" s="137"/>
      <c r="AP83" s="137"/>
      <c r="AQ83" s="137"/>
      <c r="AR83" s="137"/>
      <c r="AS83" s="137"/>
      <c r="AT83" s="137"/>
      <c r="AU83" s="137"/>
      <c r="AV83" s="137"/>
      <c r="AW83" s="137"/>
      <c r="AX83" s="137"/>
      <c r="AY83" s="137"/>
      <c r="AZ83" s="137"/>
      <c r="BA83" s="137"/>
      <c r="BB83" s="137"/>
      <c r="BC83" s="137"/>
      <c r="BD83" s="137"/>
      <c r="BE83" s="137"/>
      <c r="BF83" s="137"/>
      <c r="BG83" s="137"/>
      <c r="BH83" s="137"/>
    </row>
    <row r="84" spans="1:60" outlineLevel="1" x14ac:dyDescent="0.2">
      <c r="A84" s="138">
        <v>64</v>
      </c>
      <c r="B84" s="138" t="s">
        <v>247</v>
      </c>
      <c r="C84" s="168" t="s">
        <v>248</v>
      </c>
      <c r="D84" s="144" t="s">
        <v>120</v>
      </c>
      <c r="E84" s="150">
        <v>2</v>
      </c>
      <c r="F84" s="152">
        <v>0</v>
      </c>
      <c r="G84" s="152">
        <v>0</v>
      </c>
      <c r="H84" s="152">
        <v>0</v>
      </c>
      <c r="I84" s="152">
        <f t="shared" si="24"/>
        <v>0</v>
      </c>
      <c r="J84" s="152">
        <v>46.6</v>
      </c>
      <c r="K84" s="152">
        <f t="shared" si="25"/>
        <v>93.2</v>
      </c>
      <c r="L84" s="152">
        <v>0</v>
      </c>
      <c r="M84" s="152">
        <f t="shared" si="26"/>
        <v>0</v>
      </c>
      <c r="N84" s="145">
        <v>0</v>
      </c>
      <c r="O84" s="145">
        <f t="shared" si="27"/>
        <v>0</v>
      </c>
      <c r="P84" s="145">
        <v>4.8999999999999998E-4</v>
      </c>
      <c r="Q84" s="145">
        <f t="shared" si="28"/>
        <v>9.7999999999999997E-4</v>
      </c>
      <c r="R84" s="145"/>
      <c r="S84" s="145"/>
      <c r="T84" s="146">
        <v>0.114</v>
      </c>
      <c r="U84" s="145">
        <f t="shared" si="29"/>
        <v>0.23</v>
      </c>
      <c r="V84" s="137"/>
      <c r="W84" s="137"/>
      <c r="X84" s="137"/>
      <c r="Y84" s="137"/>
      <c r="Z84" s="137"/>
      <c r="AA84" s="137"/>
      <c r="AB84" s="137"/>
      <c r="AC84" s="137"/>
      <c r="AD84" s="137"/>
      <c r="AE84" s="137" t="s">
        <v>117</v>
      </c>
      <c r="AF84" s="137"/>
      <c r="AG84" s="137"/>
      <c r="AH84" s="137"/>
      <c r="AI84" s="137"/>
      <c r="AJ84" s="137"/>
      <c r="AK84" s="137"/>
      <c r="AL84" s="137"/>
      <c r="AM84" s="137"/>
      <c r="AN84" s="137"/>
      <c r="AO84" s="137"/>
      <c r="AP84" s="137"/>
      <c r="AQ84" s="137"/>
      <c r="AR84" s="137"/>
      <c r="AS84" s="137"/>
      <c r="AT84" s="137"/>
      <c r="AU84" s="137"/>
      <c r="AV84" s="137"/>
      <c r="AW84" s="137"/>
      <c r="AX84" s="137"/>
      <c r="AY84" s="137"/>
      <c r="AZ84" s="137"/>
      <c r="BA84" s="137"/>
      <c r="BB84" s="137"/>
      <c r="BC84" s="137"/>
      <c r="BD84" s="137"/>
      <c r="BE84" s="137"/>
      <c r="BF84" s="137"/>
      <c r="BG84" s="137"/>
      <c r="BH84" s="137"/>
    </row>
    <row r="85" spans="1:60" outlineLevel="1" x14ac:dyDescent="0.2">
      <c r="A85" s="138">
        <v>65</v>
      </c>
      <c r="B85" s="138" t="s">
        <v>247</v>
      </c>
      <c r="C85" s="168" t="s">
        <v>249</v>
      </c>
      <c r="D85" s="144" t="s">
        <v>120</v>
      </c>
      <c r="E85" s="150">
        <v>2</v>
      </c>
      <c r="F85" s="152">
        <v>0</v>
      </c>
      <c r="G85" s="152">
        <v>0</v>
      </c>
      <c r="H85" s="152">
        <v>0</v>
      </c>
      <c r="I85" s="152">
        <f t="shared" si="24"/>
        <v>0</v>
      </c>
      <c r="J85" s="152">
        <v>49.1</v>
      </c>
      <c r="K85" s="152">
        <f t="shared" si="25"/>
        <v>98.2</v>
      </c>
      <c r="L85" s="152">
        <v>0</v>
      </c>
      <c r="M85" s="152">
        <f t="shared" si="26"/>
        <v>0</v>
      </c>
      <c r="N85" s="145">
        <v>0</v>
      </c>
      <c r="O85" s="145">
        <f t="shared" si="27"/>
        <v>0</v>
      </c>
      <c r="P85" s="145">
        <v>4.8999999999999998E-4</v>
      </c>
      <c r="Q85" s="145">
        <f t="shared" si="28"/>
        <v>9.7999999999999997E-4</v>
      </c>
      <c r="R85" s="145"/>
      <c r="S85" s="145"/>
      <c r="T85" s="146">
        <v>0.114</v>
      </c>
      <c r="U85" s="145">
        <f t="shared" si="29"/>
        <v>0.23</v>
      </c>
      <c r="V85" s="137"/>
      <c r="W85" s="137"/>
      <c r="X85" s="137"/>
      <c r="Y85" s="137"/>
      <c r="Z85" s="137"/>
      <c r="AA85" s="137"/>
      <c r="AB85" s="137"/>
      <c r="AC85" s="137"/>
      <c r="AD85" s="137"/>
      <c r="AE85" s="137" t="s">
        <v>117</v>
      </c>
      <c r="AF85" s="137"/>
      <c r="AG85" s="137"/>
      <c r="AH85" s="137"/>
      <c r="AI85" s="137"/>
      <c r="AJ85" s="137"/>
      <c r="AK85" s="137"/>
      <c r="AL85" s="137"/>
      <c r="AM85" s="137"/>
      <c r="AN85" s="137"/>
      <c r="AO85" s="137"/>
      <c r="AP85" s="137"/>
      <c r="AQ85" s="137"/>
      <c r="AR85" s="137"/>
      <c r="AS85" s="137"/>
      <c r="AT85" s="137"/>
      <c r="AU85" s="137"/>
      <c r="AV85" s="137"/>
      <c r="AW85" s="137"/>
      <c r="AX85" s="137"/>
      <c r="AY85" s="137"/>
      <c r="AZ85" s="137"/>
      <c r="BA85" s="137"/>
      <c r="BB85" s="137"/>
      <c r="BC85" s="137"/>
      <c r="BD85" s="137"/>
      <c r="BE85" s="137"/>
      <c r="BF85" s="137"/>
      <c r="BG85" s="137"/>
      <c r="BH85" s="137"/>
    </row>
    <row r="86" spans="1:60" outlineLevel="1" x14ac:dyDescent="0.2">
      <c r="A86" s="138">
        <v>66</v>
      </c>
      <c r="B86" s="138" t="s">
        <v>250</v>
      </c>
      <c r="C86" s="168" t="s">
        <v>251</v>
      </c>
      <c r="D86" s="144" t="s">
        <v>184</v>
      </c>
      <c r="E86" s="150">
        <v>1</v>
      </c>
      <c r="F86" s="152">
        <v>0</v>
      </c>
      <c r="G86" s="152">
        <v>0</v>
      </c>
      <c r="H86" s="152">
        <v>564.75</v>
      </c>
      <c r="I86" s="152">
        <f t="shared" si="24"/>
        <v>564.75</v>
      </c>
      <c r="J86" s="152">
        <v>692.25</v>
      </c>
      <c r="K86" s="152">
        <f t="shared" si="25"/>
        <v>692.25</v>
      </c>
      <c r="L86" s="152">
        <v>0</v>
      </c>
      <c r="M86" s="152">
        <f t="shared" si="26"/>
        <v>0</v>
      </c>
      <c r="N86" s="145">
        <v>1.8600000000000001E-3</v>
      </c>
      <c r="O86" s="145">
        <f t="shared" si="27"/>
        <v>1.8600000000000001E-3</v>
      </c>
      <c r="P86" s="145">
        <v>0</v>
      </c>
      <c r="Q86" s="145">
        <f t="shared" si="28"/>
        <v>0</v>
      </c>
      <c r="R86" s="145"/>
      <c r="S86" s="145"/>
      <c r="T86" s="146">
        <v>1.3340000000000001</v>
      </c>
      <c r="U86" s="145">
        <f t="shared" si="29"/>
        <v>1.33</v>
      </c>
      <c r="V86" s="137"/>
      <c r="W86" s="137"/>
      <c r="X86" s="137"/>
      <c r="Y86" s="137"/>
      <c r="Z86" s="137"/>
      <c r="AA86" s="137"/>
      <c r="AB86" s="137"/>
      <c r="AC86" s="137"/>
      <c r="AD86" s="137"/>
      <c r="AE86" s="137" t="s">
        <v>117</v>
      </c>
      <c r="AF86" s="137"/>
      <c r="AG86" s="137"/>
      <c r="AH86" s="137"/>
      <c r="AI86" s="137"/>
      <c r="AJ86" s="137"/>
      <c r="AK86" s="137"/>
      <c r="AL86" s="137"/>
      <c r="AM86" s="137"/>
      <c r="AN86" s="137"/>
      <c r="AO86" s="137"/>
      <c r="AP86" s="137"/>
      <c r="AQ86" s="137"/>
      <c r="AR86" s="137"/>
      <c r="AS86" s="137"/>
      <c r="AT86" s="137"/>
      <c r="AU86" s="137"/>
      <c r="AV86" s="137"/>
      <c r="AW86" s="137"/>
      <c r="AX86" s="137"/>
      <c r="AY86" s="137"/>
      <c r="AZ86" s="137"/>
      <c r="BA86" s="137"/>
      <c r="BB86" s="137"/>
      <c r="BC86" s="137"/>
      <c r="BD86" s="137"/>
      <c r="BE86" s="137"/>
      <c r="BF86" s="137"/>
      <c r="BG86" s="137"/>
      <c r="BH86" s="137"/>
    </row>
    <row r="87" spans="1:60" ht="22.5" outlineLevel="1" x14ac:dyDescent="0.2">
      <c r="A87" s="138">
        <v>67</v>
      </c>
      <c r="B87" s="138" t="s">
        <v>252</v>
      </c>
      <c r="C87" s="168" t="s">
        <v>253</v>
      </c>
      <c r="D87" s="144" t="s">
        <v>230</v>
      </c>
      <c r="E87" s="150">
        <v>1</v>
      </c>
      <c r="F87" s="152">
        <v>0</v>
      </c>
      <c r="G87" s="152">
        <v>0</v>
      </c>
      <c r="H87" s="152">
        <v>3837.24</v>
      </c>
      <c r="I87" s="152">
        <f t="shared" si="24"/>
        <v>3837.24</v>
      </c>
      <c r="J87" s="152">
        <v>387.76000000000022</v>
      </c>
      <c r="K87" s="152">
        <f t="shared" si="25"/>
        <v>387.76</v>
      </c>
      <c r="L87" s="152">
        <v>0</v>
      </c>
      <c r="M87" s="152">
        <f t="shared" si="26"/>
        <v>0</v>
      </c>
      <c r="N87" s="145">
        <v>0</v>
      </c>
      <c r="O87" s="145">
        <f t="shared" si="27"/>
        <v>0</v>
      </c>
      <c r="P87" s="145">
        <v>0</v>
      </c>
      <c r="Q87" s="145">
        <f t="shared" si="28"/>
        <v>0</v>
      </c>
      <c r="R87" s="145"/>
      <c r="S87" s="145"/>
      <c r="T87" s="146">
        <v>0</v>
      </c>
      <c r="U87" s="145">
        <f t="shared" si="29"/>
        <v>0</v>
      </c>
      <c r="V87" s="137"/>
      <c r="W87" s="137"/>
      <c r="X87" s="137"/>
      <c r="Y87" s="137"/>
      <c r="Z87" s="137"/>
      <c r="AA87" s="137"/>
      <c r="AB87" s="137"/>
      <c r="AC87" s="137"/>
      <c r="AD87" s="137"/>
      <c r="AE87" s="137" t="s">
        <v>117</v>
      </c>
      <c r="AF87" s="137"/>
      <c r="AG87" s="137"/>
      <c r="AH87" s="137"/>
      <c r="AI87" s="137"/>
      <c r="AJ87" s="137"/>
      <c r="AK87" s="137"/>
      <c r="AL87" s="137"/>
      <c r="AM87" s="137"/>
      <c r="AN87" s="137"/>
      <c r="AO87" s="137"/>
      <c r="AP87" s="137"/>
      <c r="AQ87" s="137"/>
      <c r="AR87" s="137"/>
      <c r="AS87" s="137"/>
      <c r="AT87" s="137"/>
      <c r="AU87" s="137"/>
      <c r="AV87" s="137"/>
      <c r="AW87" s="137"/>
      <c r="AX87" s="137"/>
      <c r="AY87" s="137"/>
      <c r="AZ87" s="137"/>
      <c r="BA87" s="137"/>
      <c r="BB87" s="137"/>
      <c r="BC87" s="137"/>
      <c r="BD87" s="137"/>
      <c r="BE87" s="137"/>
      <c r="BF87" s="137"/>
      <c r="BG87" s="137"/>
      <c r="BH87" s="137"/>
    </row>
    <row r="88" spans="1:60" ht="22.5" outlineLevel="1" x14ac:dyDescent="0.2">
      <c r="A88" s="138">
        <v>68</v>
      </c>
      <c r="B88" s="138" t="s">
        <v>254</v>
      </c>
      <c r="C88" s="168" t="s">
        <v>255</v>
      </c>
      <c r="D88" s="144" t="s">
        <v>230</v>
      </c>
      <c r="E88" s="150">
        <v>1</v>
      </c>
      <c r="F88" s="152">
        <v>0</v>
      </c>
      <c r="G88" s="152">
        <v>0</v>
      </c>
      <c r="H88" s="152">
        <v>879.92</v>
      </c>
      <c r="I88" s="152">
        <f t="shared" si="24"/>
        <v>879.92</v>
      </c>
      <c r="J88" s="152">
        <v>90.080000000000041</v>
      </c>
      <c r="K88" s="152">
        <f t="shared" si="25"/>
        <v>90.08</v>
      </c>
      <c r="L88" s="152">
        <v>0</v>
      </c>
      <c r="M88" s="152">
        <f t="shared" si="26"/>
        <v>0</v>
      </c>
      <c r="N88" s="145">
        <v>0</v>
      </c>
      <c r="O88" s="145">
        <f t="shared" si="27"/>
        <v>0</v>
      </c>
      <c r="P88" s="145">
        <v>0</v>
      </c>
      <c r="Q88" s="145">
        <f t="shared" si="28"/>
        <v>0</v>
      </c>
      <c r="R88" s="145"/>
      <c r="S88" s="145"/>
      <c r="T88" s="146">
        <v>0</v>
      </c>
      <c r="U88" s="145">
        <f t="shared" si="29"/>
        <v>0</v>
      </c>
      <c r="V88" s="137"/>
      <c r="W88" s="137"/>
      <c r="X88" s="137"/>
      <c r="Y88" s="137"/>
      <c r="Z88" s="137"/>
      <c r="AA88" s="137"/>
      <c r="AB88" s="137"/>
      <c r="AC88" s="137"/>
      <c r="AD88" s="137"/>
      <c r="AE88" s="137" t="s">
        <v>117</v>
      </c>
      <c r="AF88" s="137"/>
      <c r="AG88" s="137"/>
      <c r="AH88" s="137"/>
      <c r="AI88" s="137"/>
      <c r="AJ88" s="137"/>
      <c r="AK88" s="137"/>
      <c r="AL88" s="137"/>
      <c r="AM88" s="137"/>
      <c r="AN88" s="137"/>
      <c r="AO88" s="137"/>
      <c r="AP88" s="137"/>
      <c r="AQ88" s="137"/>
      <c r="AR88" s="137"/>
      <c r="AS88" s="137"/>
      <c r="AT88" s="137"/>
      <c r="AU88" s="137"/>
      <c r="AV88" s="137"/>
      <c r="AW88" s="137"/>
      <c r="AX88" s="137"/>
      <c r="AY88" s="137"/>
      <c r="AZ88" s="137"/>
      <c r="BA88" s="137"/>
      <c r="BB88" s="137"/>
      <c r="BC88" s="137"/>
      <c r="BD88" s="137"/>
      <c r="BE88" s="137"/>
      <c r="BF88" s="137"/>
      <c r="BG88" s="137"/>
      <c r="BH88" s="137"/>
    </row>
    <row r="89" spans="1:60" outlineLevel="1" x14ac:dyDescent="0.2">
      <c r="A89" s="138">
        <v>69</v>
      </c>
      <c r="B89" s="138" t="s">
        <v>256</v>
      </c>
      <c r="C89" s="168" t="s">
        <v>257</v>
      </c>
      <c r="D89" s="144" t="s">
        <v>184</v>
      </c>
      <c r="E89" s="150">
        <v>1</v>
      </c>
      <c r="F89" s="152">
        <v>0</v>
      </c>
      <c r="G89" s="152">
        <v>0</v>
      </c>
      <c r="H89" s="152">
        <v>198.65</v>
      </c>
      <c r="I89" s="152">
        <f t="shared" si="24"/>
        <v>198.65</v>
      </c>
      <c r="J89" s="152">
        <v>64.349999999999994</v>
      </c>
      <c r="K89" s="152">
        <f t="shared" si="25"/>
        <v>64.349999999999994</v>
      </c>
      <c r="L89" s="152">
        <v>0</v>
      </c>
      <c r="M89" s="152">
        <f t="shared" si="26"/>
        <v>0</v>
      </c>
      <c r="N89" s="145">
        <v>2.4000000000000001E-4</v>
      </c>
      <c r="O89" s="145">
        <f t="shared" si="27"/>
        <v>2.4000000000000001E-4</v>
      </c>
      <c r="P89" s="145">
        <v>0</v>
      </c>
      <c r="Q89" s="145">
        <f t="shared" si="28"/>
        <v>0</v>
      </c>
      <c r="R89" s="145"/>
      <c r="S89" s="145"/>
      <c r="T89" s="146">
        <v>0.124</v>
      </c>
      <c r="U89" s="145">
        <f t="shared" si="29"/>
        <v>0.12</v>
      </c>
      <c r="V89" s="137"/>
      <c r="W89" s="137"/>
      <c r="X89" s="137"/>
      <c r="Y89" s="137"/>
      <c r="Z89" s="137"/>
      <c r="AA89" s="137"/>
      <c r="AB89" s="137"/>
      <c r="AC89" s="137"/>
      <c r="AD89" s="137"/>
      <c r="AE89" s="137" t="s">
        <v>117</v>
      </c>
      <c r="AF89" s="137"/>
      <c r="AG89" s="137"/>
      <c r="AH89" s="137"/>
      <c r="AI89" s="137"/>
      <c r="AJ89" s="137"/>
      <c r="AK89" s="137"/>
      <c r="AL89" s="137"/>
      <c r="AM89" s="137"/>
      <c r="AN89" s="137"/>
      <c r="AO89" s="137"/>
      <c r="AP89" s="137"/>
      <c r="AQ89" s="137"/>
      <c r="AR89" s="137"/>
      <c r="AS89" s="137"/>
      <c r="AT89" s="137"/>
      <c r="AU89" s="137"/>
      <c r="AV89" s="137"/>
      <c r="AW89" s="137"/>
      <c r="AX89" s="137"/>
      <c r="AY89" s="137"/>
      <c r="AZ89" s="137"/>
      <c r="BA89" s="137"/>
      <c r="BB89" s="137"/>
      <c r="BC89" s="137"/>
      <c r="BD89" s="137"/>
      <c r="BE89" s="137"/>
      <c r="BF89" s="137"/>
      <c r="BG89" s="137"/>
      <c r="BH89" s="137"/>
    </row>
    <row r="90" spans="1:60" ht="22.5" outlineLevel="1" x14ac:dyDescent="0.2">
      <c r="A90" s="138">
        <v>70</v>
      </c>
      <c r="B90" s="138" t="s">
        <v>258</v>
      </c>
      <c r="C90" s="168" t="s">
        <v>259</v>
      </c>
      <c r="D90" s="144" t="s">
        <v>184</v>
      </c>
      <c r="E90" s="150">
        <v>1</v>
      </c>
      <c r="F90" s="152">
        <v>0</v>
      </c>
      <c r="G90" s="152">
        <v>0</v>
      </c>
      <c r="H90" s="152">
        <v>425.5</v>
      </c>
      <c r="I90" s="152">
        <f t="shared" si="24"/>
        <v>425.5</v>
      </c>
      <c r="J90" s="152">
        <v>124.5</v>
      </c>
      <c r="K90" s="152">
        <f t="shared" si="25"/>
        <v>124.5</v>
      </c>
      <c r="L90" s="152">
        <v>0</v>
      </c>
      <c r="M90" s="152">
        <f t="shared" si="26"/>
        <v>0</v>
      </c>
      <c r="N90" s="145">
        <v>2.4000000000000001E-4</v>
      </c>
      <c r="O90" s="145">
        <f t="shared" si="27"/>
        <v>2.4000000000000001E-4</v>
      </c>
      <c r="P90" s="145">
        <v>0</v>
      </c>
      <c r="Q90" s="145">
        <f t="shared" si="28"/>
        <v>0</v>
      </c>
      <c r="R90" s="145"/>
      <c r="S90" s="145"/>
      <c r="T90" s="146">
        <v>0.124</v>
      </c>
      <c r="U90" s="145">
        <f t="shared" si="29"/>
        <v>0.12</v>
      </c>
      <c r="V90" s="137"/>
      <c r="W90" s="137"/>
      <c r="X90" s="137"/>
      <c r="Y90" s="137"/>
      <c r="Z90" s="137"/>
      <c r="AA90" s="137"/>
      <c r="AB90" s="137"/>
      <c r="AC90" s="137"/>
      <c r="AD90" s="137"/>
      <c r="AE90" s="137" t="s">
        <v>117</v>
      </c>
      <c r="AF90" s="137"/>
      <c r="AG90" s="137"/>
      <c r="AH90" s="137"/>
      <c r="AI90" s="137"/>
      <c r="AJ90" s="137"/>
      <c r="AK90" s="137"/>
      <c r="AL90" s="137"/>
      <c r="AM90" s="137"/>
      <c r="AN90" s="137"/>
      <c r="AO90" s="137"/>
      <c r="AP90" s="137"/>
      <c r="AQ90" s="137"/>
      <c r="AR90" s="137"/>
      <c r="AS90" s="137"/>
      <c r="AT90" s="137"/>
      <c r="AU90" s="137"/>
      <c r="AV90" s="137"/>
      <c r="AW90" s="137"/>
      <c r="AX90" s="137"/>
      <c r="AY90" s="137"/>
      <c r="AZ90" s="137"/>
      <c r="BA90" s="137"/>
      <c r="BB90" s="137"/>
      <c r="BC90" s="137"/>
      <c r="BD90" s="137"/>
      <c r="BE90" s="137"/>
      <c r="BF90" s="137"/>
      <c r="BG90" s="137"/>
      <c r="BH90" s="137"/>
    </row>
    <row r="91" spans="1:60" outlineLevel="1" x14ac:dyDescent="0.2">
      <c r="A91" s="138">
        <v>71</v>
      </c>
      <c r="B91" s="138" t="s">
        <v>260</v>
      </c>
      <c r="C91" s="168" t="s">
        <v>261</v>
      </c>
      <c r="D91" s="144" t="s">
        <v>184</v>
      </c>
      <c r="E91" s="150">
        <v>1</v>
      </c>
      <c r="F91" s="152">
        <v>0</v>
      </c>
      <c r="G91" s="152">
        <v>0</v>
      </c>
      <c r="H91" s="152">
        <v>78.31</v>
      </c>
      <c r="I91" s="152">
        <f t="shared" si="24"/>
        <v>78.31</v>
      </c>
      <c r="J91" s="152">
        <v>1504.69</v>
      </c>
      <c r="K91" s="152">
        <f t="shared" si="25"/>
        <v>1504.69</v>
      </c>
      <c r="L91" s="152">
        <v>0</v>
      </c>
      <c r="M91" s="152">
        <f t="shared" si="26"/>
        <v>0</v>
      </c>
      <c r="N91" s="145">
        <v>1.7000000000000001E-4</v>
      </c>
      <c r="O91" s="145">
        <f t="shared" si="27"/>
        <v>1.7000000000000001E-4</v>
      </c>
      <c r="P91" s="145">
        <v>0</v>
      </c>
      <c r="Q91" s="145">
        <f t="shared" si="28"/>
        <v>0</v>
      </c>
      <c r="R91" s="145"/>
      <c r="S91" s="145"/>
      <c r="T91" s="146">
        <v>2.9</v>
      </c>
      <c r="U91" s="145">
        <f t="shared" si="29"/>
        <v>2.9</v>
      </c>
      <c r="V91" s="137"/>
      <c r="W91" s="137"/>
      <c r="X91" s="137"/>
      <c r="Y91" s="137"/>
      <c r="Z91" s="137"/>
      <c r="AA91" s="137"/>
      <c r="AB91" s="137"/>
      <c r="AC91" s="137"/>
      <c r="AD91" s="137"/>
      <c r="AE91" s="137" t="s">
        <v>117</v>
      </c>
      <c r="AF91" s="137"/>
      <c r="AG91" s="137"/>
      <c r="AH91" s="137"/>
      <c r="AI91" s="137"/>
      <c r="AJ91" s="137"/>
      <c r="AK91" s="137"/>
      <c r="AL91" s="137"/>
      <c r="AM91" s="137"/>
      <c r="AN91" s="137"/>
      <c r="AO91" s="137"/>
      <c r="AP91" s="137"/>
      <c r="AQ91" s="137"/>
      <c r="AR91" s="137"/>
      <c r="AS91" s="137"/>
      <c r="AT91" s="137"/>
      <c r="AU91" s="137"/>
      <c r="AV91" s="137"/>
      <c r="AW91" s="137"/>
      <c r="AX91" s="137"/>
      <c r="AY91" s="137"/>
      <c r="AZ91" s="137"/>
      <c r="BA91" s="137"/>
      <c r="BB91" s="137"/>
      <c r="BC91" s="137"/>
      <c r="BD91" s="137"/>
      <c r="BE91" s="137"/>
      <c r="BF91" s="137"/>
      <c r="BG91" s="137"/>
      <c r="BH91" s="137"/>
    </row>
    <row r="92" spans="1:60" ht="22.5" outlineLevel="1" x14ac:dyDescent="0.2">
      <c r="A92" s="138">
        <v>72</v>
      </c>
      <c r="B92" s="138" t="s">
        <v>262</v>
      </c>
      <c r="C92" s="168" t="s">
        <v>263</v>
      </c>
      <c r="D92" s="144" t="s">
        <v>230</v>
      </c>
      <c r="E92" s="150">
        <v>1</v>
      </c>
      <c r="F92" s="152">
        <v>0</v>
      </c>
      <c r="G92" s="152">
        <v>0</v>
      </c>
      <c r="H92" s="152">
        <v>7826</v>
      </c>
      <c r="I92" s="152">
        <f t="shared" si="24"/>
        <v>7826</v>
      </c>
      <c r="J92" s="152">
        <v>1174</v>
      </c>
      <c r="K92" s="152">
        <f t="shared" si="25"/>
        <v>1174</v>
      </c>
      <c r="L92" s="152">
        <v>0</v>
      </c>
      <c r="M92" s="152">
        <f t="shared" si="26"/>
        <v>0</v>
      </c>
      <c r="N92" s="145">
        <v>0</v>
      </c>
      <c r="O92" s="145">
        <f t="shared" si="27"/>
        <v>0</v>
      </c>
      <c r="P92" s="145">
        <v>0</v>
      </c>
      <c r="Q92" s="145">
        <f t="shared" si="28"/>
        <v>0</v>
      </c>
      <c r="R92" s="145"/>
      <c r="S92" s="145"/>
      <c r="T92" s="146">
        <v>0</v>
      </c>
      <c r="U92" s="145">
        <f t="shared" si="29"/>
        <v>0</v>
      </c>
      <c r="V92" s="137"/>
      <c r="W92" s="137"/>
      <c r="X92" s="137"/>
      <c r="Y92" s="137"/>
      <c r="Z92" s="137"/>
      <c r="AA92" s="137"/>
      <c r="AB92" s="137"/>
      <c r="AC92" s="137"/>
      <c r="AD92" s="137"/>
      <c r="AE92" s="137" t="s">
        <v>117</v>
      </c>
      <c r="AF92" s="137"/>
      <c r="AG92" s="137"/>
      <c r="AH92" s="137"/>
      <c r="AI92" s="137"/>
      <c r="AJ92" s="137"/>
      <c r="AK92" s="137"/>
      <c r="AL92" s="137"/>
      <c r="AM92" s="137"/>
      <c r="AN92" s="137"/>
      <c r="AO92" s="137"/>
      <c r="AP92" s="137"/>
      <c r="AQ92" s="137"/>
      <c r="AR92" s="137"/>
      <c r="AS92" s="137"/>
      <c r="AT92" s="137"/>
      <c r="AU92" s="137"/>
      <c r="AV92" s="137"/>
      <c r="AW92" s="137"/>
      <c r="AX92" s="137"/>
      <c r="AY92" s="137"/>
      <c r="AZ92" s="137"/>
      <c r="BA92" s="137"/>
      <c r="BB92" s="137"/>
      <c r="BC92" s="137"/>
      <c r="BD92" s="137"/>
      <c r="BE92" s="137"/>
      <c r="BF92" s="137"/>
      <c r="BG92" s="137"/>
      <c r="BH92" s="137"/>
    </row>
    <row r="93" spans="1:60" outlineLevel="1" x14ac:dyDescent="0.2">
      <c r="A93" s="138">
        <v>73</v>
      </c>
      <c r="B93" s="138" t="s">
        <v>264</v>
      </c>
      <c r="C93" s="168" t="s">
        <v>265</v>
      </c>
      <c r="D93" s="144" t="s">
        <v>120</v>
      </c>
      <c r="E93" s="150">
        <v>1</v>
      </c>
      <c r="F93" s="152">
        <v>0</v>
      </c>
      <c r="G93" s="152">
        <v>0</v>
      </c>
      <c r="H93" s="152">
        <v>85.6</v>
      </c>
      <c r="I93" s="152">
        <f t="shared" si="24"/>
        <v>85.6</v>
      </c>
      <c r="J93" s="152">
        <v>338.4</v>
      </c>
      <c r="K93" s="152">
        <f t="shared" si="25"/>
        <v>338.4</v>
      </c>
      <c r="L93" s="152">
        <v>0</v>
      </c>
      <c r="M93" s="152">
        <f t="shared" si="26"/>
        <v>0</v>
      </c>
      <c r="N93" s="145">
        <v>1.2999999999999999E-4</v>
      </c>
      <c r="O93" s="145">
        <f t="shared" si="27"/>
        <v>1.2999999999999999E-4</v>
      </c>
      <c r="P93" s="145">
        <v>0</v>
      </c>
      <c r="Q93" s="145">
        <f t="shared" si="28"/>
        <v>0</v>
      </c>
      <c r="R93" s="145"/>
      <c r="S93" s="145"/>
      <c r="T93" s="146">
        <v>0.65500000000000003</v>
      </c>
      <c r="U93" s="145">
        <f t="shared" si="29"/>
        <v>0.66</v>
      </c>
      <c r="V93" s="137"/>
      <c r="W93" s="137"/>
      <c r="X93" s="137"/>
      <c r="Y93" s="137"/>
      <c r="Z93" s="137"/>
      <c r="AA93" s="137"/>
      <c r="AB93" s="137"/>
      <c r="AC93" s="137"/>
      <c r="AD93" s="137"/>
      <c r="AE93" s="137" t="s">
        <v>117</v>
      </c>
      <c r="AF93" s="137"/>
      <c r="AG93" s="137"/>
      <c r="AH93" s="137"/>
      <c r="AI93" s="137"/>
      <c r="AJ93" s="137"/>
      <c r="AK93" s="137"/>
      <c r="AL93" s="137"/>
      <c r="AM93" s="137"/>
      <c r="AN93" s="137"/>
      <c r="AO93" s="137"/>
      <c r="AP93" s="137"/>
      <c r="AQ93" s="137"/>
      <c r="AR93" s="137"/>
      <c r="AS93" s="137"/>
      <c r="AT93" s="137"/>
      <c r="AU93" s="137"/>
      <c r="AV93" s="137"/>
      <c r="AW93" s="137"/>
      <c r="AX93" s="137"/>
      <c r="AY93" s="137"/>
      <c r="AZ93" s="137"/>
      <c r="BA93" s="137"/>
      <c r="BB93" s="137"/>
      <c r="BC93" s="137"/>
      <c r="BD93" s="137"/>
      <c r="BE93" s="137"/>
      <c r="BF93" s="137"/>
      <c r="BG93" s="137"/>
      <c r="BH93" s="137"/>
    </row>
    <row r="94" spans="1:60" ht="22.5" outlineLevel="1" x14ac:dyDescent="0.2">
      <c r="A94" s="138">
        <v>74</v>
      </c>
      <c r="B94" s="138" t="s">
        <v>266</v>
      </c>
      <c r="C94" s="168" t="s">
        <v>267</v>
      </c>
      <c r="D94" s="144" t="s">
        <v>230</v>
      </c>
      <c r="E94" s="150">
        <v>1</v>
      </c>
      <c r="F94" s="152">
        <v>0</v>
      </c>
      <c r="G94" s="152">
        <v>0</v>
      </c>
      <c r="H94" s="152">
        <v>1085</v>
      </c>
      <c r="I94" s="152">
        <f t="shared" si="24"/>
        <v>1085</v>
      </c>
      <c r="J94" s="152">
        <v>215</v>
      </c>
      <c r="K94" s="152">
        <f t="shared" si="25"/>
        <v>215</v>
      </c>
      <c r="L94" s="152">
        <v>0</v>
      </c>
      <c r="M94" s="152">
        <f t="shared" si="26"/>
        <v>0</v>
      </c>
      <c r="N94" s="145">
        <v>0</v>
      </c>
      <c r="O94" s="145">
        <f t="shared" si="27"/>
        <v>0</v>
      </c>
      <c r="P94" s="145">
        <v>0</v>
      </c>
      <c r="Q94" s="145">
        <f t="shared" si="28"/>
        <v>0</v>
      </c>
      <c r="R94" s="145"/>
      <c r="S94" s="145"/>
      <c r="T94" s="146">
        <v>0</v>
      </c>
      <c r="U94" s="145">
        <f t="shared" si="29"/>
        <v>0</v>
      </c>
      <c r="V94" s="137"/>
      <c r="W94" s="137"/>
      <c r="X94" s="137"/>
      <c r="Y94" s="137"/>
      <c r="Z94" s="137"/>
      <c r="AA94" s="137"/>
      <c r="AB94" s="137"/>
      <c r="AC94" s="137"/>
      <c r="AD94" s="137"/>
      <c r="AE94" s="137" t="s">
        <v>117</v>
      </c>
      <c r="AF94" s="137"/>
      <c r="AG94" s="137"/>
      <c r="AH94" s="137"/>
      <c r="AI94" s="137"/>
      <c r="AJ94" s="137"/>
      <c r="AK94" s="137"/>
      <c r="AL94" s="137"/>
      <c r="AM94" s="137"/>
      <c r="AN94" s="137"/>
      <c r="AO94" s="137"/>
      <c r="AP94" s="137"/>
      <c r="AQ94" s="137"/>
      <c r="AR94" s="137"/>
      <c r="AS94" s="137"/>
      <c r="AT94" s="137"/>
      <c r="AU94" s="137"/>
      <c r="AV94" s="137"/>
      <c r="AW94" s="137"/>
      <c r="AX94" s="137"/>
      <c r="AY94" s="137"/>
      <c r="AZ94" s="137"/>
      <c r="BA94" s="137"/>
      <c r="BB94" s="137"/>
      <c r="BC94" s="137"/>
      <c r="BD94" s="137"/>
      <c r="BE94" s="137"/>
      <c r="BF94" s="137"/>
      <c r="BG94" s="137"/>
      <c r="BH94" s="137"/>
    </row>
    <row r="95" spans="1:60" outlineLevel="1" x14ac:dyDescent="0.2">
      <c r="A95" s="138">
        <v>75</v>
      </c>
      <c r="B95" s="138" t="s">
        <v>268</v>
      </c>
      <c r="C95" s="168" t="s">
        <v>269</v>
      </c>
      <c r="D95" s="144" t="s">
        <v>184</v>
      </c>
      <c r="E95" s="150">
        <v>1</v>
      </c>
      <c r="F95" s="152">
        <v>0</v>
      </c>
      <c r="G95" s="152">
        <v>0</v>
      </c>
      <c r="H95" s="152">
        <v>1253.75</v>
      </c>
      <c r="I95" s="152">
        <f t="shared" si="24"/>
        <v>1253.75</v>
      </c>
      <c r="J95" s="152">
        <v>366.25</v>
      </c>
      <c r="K95" s="152">
        <f t="shared" si="25"/>
        <v>366.25</v>
      </c>
      <c r="L95" s="152">
        <v>0</v>
      </c>
      <c r="M95" s="152">
        <f t="shared" si="26"/>
        <v>0</v>
      </c>
      <c r="N95" s="145">
        <v>1.2999999999999999E-3</v>
      </c>
      <c r="O95" s="145">
        <f t="shared" si="27"/>
        <v>1.2999999999999999E-3</v>
      </c>
      <c r="P95" s="145">
        <v>0</v>
      </c>
      <c r="Q95" s="145">
        <f t="shared" si="28"/>
        <v>0</v>
      </c>
      <c r="R95" s="145"/>
      <c r="S95" s="145"/>
      <c r="T95" s="146">
        <v>0.33</v>
      </c>
      <c r="U95" s="145">
        <f t="shared" si="29"/>
        <v>0.33</v>
      </c>
      <c r="V95" s="137"/>
      <c r="W95" s="137"/>
      <c r="X95" s="137"/>
      <c r="Y95" s="137"/>
      <c r="Z95" s="137"/>
      <c r="AA95" s="137"/>
      <c r="AB95" s="137"/>
      <c r="AC95" s="137"/>
      <c r="AD95" s="137"/>
      <c r="AE95" s="137" t="s">
        <v>117</v>
      </c>
      <c r="AF95" s="137"/>
      <c r="AG95" s="137"/>
      <c r="AH95" s="137"/>
      <c r="AI95" s="137"/>
      <c r="AJ95" s="137"/>
      <c r="AK95" s="137"/>
      <c r="AL95" s="137"/>
      <c r="AM95" s="137"/>
      <c r="AN95" s="137"/>
      <c r="AO95" s="137"/>
      <c r="AP95" s="137"/>
      <c r="AQ95" s="137"/>
      <c r="AR95" s="137"/>
      <c r="AS95" s="137"/>
      <c r="AT95" s="137"/>
      <c r="AU95" s="137"/>
      <c r="AV95" s="137"/>
      <c r="AW95" s="137"/>
      <c r="AX95" s="137"/>
      <c r="AY95" s="137"/>
      <c r="AZ95" s="137"/>
      <c r="BA95" s="137"/>
      <c r="BB95" s="137"/>
      <c r="BC95" s="137"/>
      <c r="BD95" s="137"/>
      <c r="BE95" s="137"/>
      <c r="BF95" s="137"/>
      <c r="BG95" s="137"/>
      <c r="BH95" s="137"/>
    </row>
    <row r="96" spans="1:60" outlineLevel="1" x14ac:dyDescent="0.2">
      <c r="A96" s="138">
        <v>76</v>
      </c>
      <c r="B96" s="138" t="s">
        <v>270</v>
      </c>
      <c r="C96" s="168" t="s">
        <v>271</v>
      </c>
      <c r="D96" s="144" t="s">
        <v>184</v>
      </c>
      <c r="E96" s="150">
        <v>1</v>
      </c>
      <c r="F96" s="152">
        <v>0</v>
      </c>
      <c r="G96" s="152">
        <v>0</v>
      </c>
      <c r="H96" s="152">
        <v>24</v>
      </c>
      <c r="I96" s="152">
        <f t="shared" si="24"/>
        <v>24</v>
      </c>
      <c r="J96" s="152">
        <v>361</v>
      </c>
      <c r="K96" s="152">
        <f t="shared" si="25"/>
        <v>361</v>
      </c>
      <c r="L96" s="152">
        <v>0</v>
      </c>
      <c r="M96" s="152">
        <f t="shared" si="26"/>
        <v>0</v>
      </c>
      <c r="N96" s="145">
        <v>3.0000000000000001E-5</v>
      </c>
      <c r="O96" s="145">
        <f t="shared" si="27"/>
        <v>3.0000000000000001E-5</v>
      </c>
      <c r="P96" s="145">
        <v>0</v>
      </c>
      <c r="Q96" s="145">
        <f t="shared" si="28"/>
        <v>0</v>
      </c>
      <c r="R96" s="145"/>
      <c r="S96" s="145"/>
      <c r="T96" s="146">
        <v>0.33</v>
      </c>
      <c r="U96" s="145">
        <f t="shared" si="29"/>
        <v>0.33</v>
      </c>
      <c r="V96" s="137"/>
      <c r="W96" s="137"/>
      <c r="X96" s="137"/>
      <c r="Y96" s="137"/>
      <c r="Z96" s="137"/>
      <c r="AA96" s="137"/>
      <c r="AB96" s="137"/>
      <c r="AC96" s="137"/>
      <c r="AD96" s="137"/>
      <c r="AE96" s="137" t="s">
        <v>117</v>
      </c>
      <c r="AF96" s="137"/>
      <c r="AG96" s="137"/>
      <c r="AH96" s="137"/>
      <c r="AI96" s="137"/>
      <c r="AJ96" s="137"/>
      <c r="AK96" s="137"/>
      <c r="AL96" s="137"/>
      <c r="AM96" s="137"/>
      <c r="AN96" s="137"/>
      <c r="AO96" s="137"/>
      <c r="AP96" s="137"/>
      <c r="AQ96" s="137"/>
      <c r="AR96" s="137"/>
      <c r="AS96" s="137"/>
      <c r="AT96" s="137"/>
      <c r="AU96" s="137"/>
      <c r="AV96" s="137"/>
      <c r="AW96" s="137"/>
      <c r="AX96" s="137"/>
      <c r="AY96" s="137"/>
      <c r="AZ96" s="137"/>
      <c r="BA96" s="137"/>
      <c r="BB96" s="137"/>
      <c r="BC96" s="137"/>
      <c r="BD96" s="137"/>
      <c r="BE96" s="137"/>
      <c r="BF96" s="137"/>
      <c r="BG96" s="137"/>
      <c r="BH96" s="137"/>
    </row>
    <row r="97" spans="1:60" ht="22.5" outlineLevel="1" x14ac:dyDescent="0.2">
      <c r="A97" s="138">
        <v>77</v>
      </c>
      <c r="B97" s="138" t="s">
        <v>272</v>
      </c>
      <c r="C97" s="168" t="s">
        <v>273</v>
      </c>
      <c r="D97" s="144" t="s">
        <v>184</v>
      </c>
      <c r="E97" s="150">
        <v>1</v>
      </c>
      <c r="F97" s="152">
        <v>0</v>
      </c>
      <c r="G97" s="152">
        <v>0</v>
      </c>
      <c r="H97" s="152">
        <v>5900</v>
      </c>
      <c r="I97" s="152">
        <f t="shared" si="24"/>
        <v>5900</v>
      </c>
      <c r="J97" s="152">
        <v>900</v>
      </c>
      <c r="K97" s="152">
        <f t="shared" si="25"/>
        <v>900</v>
      </c>
      <c r="L97" s="152">
        <v>0</v>
      </c>
      <c r="M97" s="152">
        <f t="shared" si="26"/>
        <v>0</v>
      </c>
      <c r="N97" s="145">
        <v>0</v>
      </c>
      <c r="O97" s="145">
        <f t="shared" si="27"/>
        <v>0</v>
      </c>
      <c r="P97" s="145">
        <v>0</v>
      </c>
      <c r="Q97" s="145">
        <f t="shared" si="28"/>
        <v>0</v>
      </c>
      <c r="R97" s="145"/>
      <c r="S97" s="145"/>
      <c r="T97" s="146">
        <v>0</v>
      </c>
      <c r="U97" s="145">
        <f t="shared" si="29"/>
        <v>0</v>
      </c>
      <c r="V97" s="137"/>
      <c r="W97" s="137"/>
      <c r="X97" s="137"/>
      <c r="Y97" s="137"/>
      <c r="Z97" s="137"/>
      <c r="AA97" s="137"/>
      <c r="AB97" s="137"/>
      <c r="AC97" s="137"/>
      <c r="AD97" s="137"/>
      <c r="AE97" s="137" t="s">
        <v>117</v>
      </c>
      <c r="AF97" s="137"/>
      <c r="AG97" s="137"/>
      <c r="AH97" s="137"/>
      <c r="AI97" s="137"/>
      <c r="AJ97" s="137"/>
      <c r="AK97" s="137"/>
      <c r="AL97" s="137"/>
      <c r="AM97" s="137"/>
      <c r="AN97" s="137"/>
      <c r="AO97" s="137"/>
      <c r="AP97" s="137"/>
      <c r="AQ97" s="137"/>
      <c r="AR97" s="137"/>
      <c r="AS97" s="137"/>
      <c r="AT97" s="137"/>
      <c r="AU97" s="137"/>
      <c r="AV97" s="137"/>
      <c r="AW97" s="137"/>
      <c r="AX97" s="137"/>
      <c r="AY97" s="137"/>
      <c r="AZ97" s="137"/>
      <c r="BA97" s="137"/>
      <c r="BB97" s="137"/>
      <c r="BC97" s="137"/>
      <c r="BD97" s="137"/>
      <c r="BE97" s="137"/>
      <c r="BF97" s="137"/>
      <c r="BG97" s="137"/>
      <c r="BH97" s="137"/>
    </row>
    <row r="98" spans="1:60" ht="22.5" outlineLevel="1" x14ac:dyDescent="0.2">
      <c r="A98" s="138">
        <v>78</v>
      </c>
      <c r="B98" s="138" t="s">
        <v>274</v>
      </c>
      <c r="C98" s="168" t="s">
        <v>275</v>
      </c>
      <c r="D98" s="144" t="s">
        <v>120</v>
      </c>
      <c r="E98" s="150">
        <v>1</v>
      </c>
      <c r="F98" s="152">
        <v>0</v>
      </c>
      <c r="G98" s="152">
        <v>0</v>
      </c>
      <c r="H98" s="152">
        <v>0</v>
      </c>
      <c r="I98" s="152">
        <f t="shared" si="24"/>
        <v>0</v>
      </c>
      <c r="J98" s="152">
        <v>270</v>
      </c>
      <c r="K98" s="152">
        <f t="shared" si="25"/>
        <v>270</v>
      </c>
      <c r="L98" s="152">
        <v>0</v>
      </c>
      <c r="M98" s="152">
        <f t="shared" si="26"/>
        <v>0</v>
      </c>
      <c r="N98" s="145">
        <v>0</v>
      </c>
      <c r="O98" s="145">
        <f t="shared" si="27"/>
        <v>0</v>
      </c>
      <c r="P98" s="145">
        <v>0</v>
      </c>
      <c r="Q98" s="145">
        <f t="shared" si="28"/>
        <v>0</v>
      </c>
      <c r="R98" s="145"/>
      <c r="S98" s="145"/>
      <c r="T98" s="146">
        <v>0.37</v>
      </c>
      <c r="U98" s="145">
        <f t="shared" si="29"/>
        <v>0.37</v>
      </c>
      <c r="V98" s="137"/>
      <c r="W98" s="137"/>
      <c r="X98" s="137"/>
      <c r="Y98" s="137"/>
      <c r="Z98" s="137"/>
      <c r="AA98" s="137"/>
      <c r="AB98" s="137"/>
      <c r="AC98" s="137"/>
      <c r="AD98" s="137"/>
      <c r="AE98" s="137" t="s">
        <v>117</v>
      </c>
      <c r="AF98" s="137"/>
      <c r="AG98" s="137"/>
      <c r="AH98" s="137"/>
      <c r="AI98" s="137"/>
      <c r="AJ98" s="137"/>
      <c r="AK98" s="137"/>
      <c r="AL98" s="137"/>
      <c r="AM98" s="137"/>
      <c r="AN98" s="137"/>
      <c r="AO98" s="137"/>
      <c r="AP98" s="137"/>
      <c r="AQ98" s="137"/>
      <c r="AR98" s="137"/>
      <c r="AS98" s="137"/>
      <c r="AT98" s="137"/>
      <c r="AU98" s="137"/>
      <c r="AV98" s="137"/>
      <c r="AW98" s="137"/>
      <c r="AX98" s="137"/>
      <c r="AY98" s="137"/>
      <c r="AZ98" s="137"/>
      <c r="BA98" s="137"/>
      <c r="BB98" s="137"/>
      <c r="BC98" s="137"/>
      <c r="BD98" s="137"/>
      <c r="BE98" s="137"/>
      <c r="BF98" s="137"/>
      <c r="BG98" s="137"/>
      <c r="BH98" s="137"/>
    </row>
    <row r="99" spans="1:60" ht="22.5" outlineLevel="1" x14ac:dyDescent="0.2">
      <c r="A99" s="138">
        <v>79</v>
      </c>
      <c r="B99" s="138" t="s">
        <v>276</v>
      </c>
      <c r="C99" s="168" t="s">
        <v>277</v>
      </c>
      <c r="D99" s="144" t="s">
        <v>0</v>
      </c>
      <c r="E99" s="150">
        <v>296.16800000000001</v>
      </c>
      <c r="F99" s="152">
        <v>0</v>
      </c>
      <c r="G99" s="152">
        <v>0</v>
      </c>
      <c r="H99" s="152">
        <v>0</v>
      </c>
      <c r="I99" s="152">
        <f t="shared" si="24"/>
        <v>0</v>
      </c>
      <c r="J99" s="152">
        <v>0.33</v>
      </c>
      <c r="K99" s="152">
        <f t="shared" si="25"/>
        <v>97.74</v>
      </c>
      <c r="L99" s="152">
        <v>0</v>
      </c>
      <c r="M99" s="152">
        <f t="shared" si="26"/>
        <v>0</v>
      </c>
      <c r="N99" s="145">
        <v>0</v>
      </c>
      <c r="O99" s="145">
        <f t="shared" si="27"/>
        <v>0</v>
      </c>
      <c r="P99" s="145">
        <v>0</v>
      </c>
      <c r="Q99" s="145">
        <f t="shared" si="28"/>
        <v>0</v>
      </c>
      <c r="R99" s="145"/>
      <c r="S99" s="145"/>
      <c r="T99" s="146">
        <v>0</v>
      </c>
      <c r="U99" s="145">
        <f t="shared" si="29"/>
        <v>0</v>
      </c>
      <c r="V99" s="137"/>
      <c r="W99" s="137"/>
      <c r="X99" s="137"/>
      <c r="Y99" s="137"/>
      <c r="Z99" s="137"/>
      <c r="AA99" s="137"/>
      <c r="AB99" s="137"/>
      <c r="AC99" s="137"/>
      <c r="AD99" s="137"/>
      <c r="AE99" s="137" t="s">
        <v>117</v>
      </c>
      <c r="AF99" s="137"/>
      <c r="AG99" s="137"/>
      <c r="AH99" s="137"/>
      <c r="AI99" s="137"/>
      <c r="AJ99" s="137"/>
      <c r="AK99" s="137"/>
      <c r="AL99" s="137"/>
      <c r="AM99" s="137"/>
      <c r="AN99" s="137"/>
      <c r="AO99" s="137"/>
      <c r="AP99" s="137"/>
      <c r="AQ99" s="137"/>
      <c r="AR99" s="137"/>
      <c r="AS99" s="137"/>
      <c r="AT99" s="137"/>
      <c r="AU99" s="137"/>
      <c r="AV99" s="137"/>
      <c r="AW99" s="137"/>
      <c r="AX99" s="137"/>
      <c r="AY99" s="137"/>
      <c r="AZ99" s="137"/>
      <c r="BA99" s="137"/>
      <c r="BB99" s="137"/>
      <c r="BC99" s="137"/>
      <c r="BD99" s="137"/>
      <c r="BE99" s="137"/>
      <c r="BF99" s="137"/>
      <c r="BG99" s="137"/>
      <c r="BH99" s="137"/>
    </row>
    <row r="100" spans="1:60" outlineLevel="1" x14ac:dyDescent="0.2">
      <c r="A100" s="138">
        <v>80</v>
      </c>
      <c r="B100" s="138" t="s">
        <v>278</v>
      </c>
      <c r="C100" s="168" t="s">
        <v>279</v>
      </c>
      <c r="D100" s="144" t="s">
        <v>0</v>
      </c>
      <c r="E100" s="150">
        <v>296.16800000000001</v>
      </c>
      <c r="F100" s="152">
        <v>0</v>
      </c>
      <c r="G100" s="152">
        <v>0</v>
      </c>
      <c r="H100" s="152">
        <v>0</v>
      </c>
      <c r="I100" s="152">
        <f t="shared" si="24"/>
        <v>0</v>
      </c>
      <c r="J100" s="152">
        <v>0.46</v>
      </c>
      <c r="K100" s="152">
        <f t="shared" si="25"/>
        <v>136.24</v>
      </c>
      <c r="L100" s="152">
        <v>0</v>
      </c>
      <c r="M100" s="152">
        <f t="shared" si="26"/>
        <v>0</v>
      </c>
      <c r="N100" s="145">
        <v>0</v>
      </c>
      <c r="O100" s="145">
        <f t="shared" si="27"/>
        <v>0</v>
      </c>
      <c r="P100" s="145">
        <v>0</v>
      </c>
      <c r="Q100" s="145">
        <f t="shared" si="28"/>
        <v>0</v>
      </c>
      <c r="R100" s="145"/>
      <c r="S100" s="145"/>
      <c r="T100" s="146">
        <v>0</v>
      </c>
      <c r="U100" s="145">
        <f t="shared" si="29"/>
        <v>0</v>
      </c>
      <c r="V100" s="137"/>
      <c r="W100" s="137"/>
      <c r="X100" s="137"/>
      <c r="Y100" s="137"/>
      <c r="Z100" s="137"/>
      <c r="AA100" s="137"/>
      <c r="AB100" s="137"/>
      <c r="AC100" s="137"/>
      <c r="AD100" s="137"/>
      <c r="AE100" s="137" t="s">
        <v>117</v>
      </c>
      <c r="AF100" s="137"/>
      <c r="AG100" s="137"/>
      <c r="AH100" s="137"/>
      <c r="AI100" s="137"/>
      <c r="AJ100" s="137"/>
      <c r="AK100" s="137"/>
      <c r="AL100" s="137"/>
      <c r="AM100" s="137"/>
      <c r="AN100" s="137"/>
      <c r="AO100" s="137"/>
      <c r="AP100" s="137"/>
      <c r="AQ100" s="137"/>
      <c r="AR100" s="137"/>
      <c r="AS100" s="137"/>
      <c r="AT100" s="137"/>
      <c r="AU100" s="137"/>
      <c r="AV100" s="137"/>
      <c r="AW100" s="137"/>
      <c r="AX100" s="137"/>
      <c r="AY100" s="137"/>
      <c r="AZ100" s="137"/>
      <c r="BA100" s="137"/>
      <c r="BB100" s="137"/>
      <c r="BC100" s="137"/>
      <c r="BD100" s="137"/>
      <c r="BE100" s="137"/>
      <c r="BF100" s="137"/>
      <c r="BG100" s="137"/>
      <c r="BH100" s="137"/>
    </row>
    <row r="101" spans="1:60" outlineLevel="1" x14ac:dyDescent="0.2">
      <c r="A101" s="138">
        <v>81</v>
      </c>
      <c r="B101" s="138" t="s">
        <v>280</v>
      </c>
      <c r="C101" s="168" t="s">
        <v>281</v>
      </c>
      <c r="D101" s="144" t="s">
        <v>0</v>
      </c>
      <c r="E101" s="150">
        <v>5923.36</v>
      </c>
      <c r="F101" s="152">
        <v>0</v>
      </c>
      <c r="G101" s="152">
        <v>0</v>
      </c>
      <c r="H101" s="152">
        <v>0</v>
      </c>
      <c r="I101" s="152">
        <f t="shared" si="24"/>
        <v>0</v>
      </c>
      <c r="J101" s="152">
        <v>0.06</v>
      </c>
      <c r="K101" s="152">
        <f t="shared" si="25"/>
        <v>355.4</v>
      </c>
      <c r="L101" s="152">
        <v>0</v>
      </c>
      <c r="M101" s="152">
        <f t="shared" si="26"/>
        <v>0</v>
      </c>
      <c r="N101" s="145">
        <v>0</v>
      </c>
      <c r="O101" s="145">
        <f t="shared" si="27"/>
        <v>0</v>
      </c>
      <c r="P101" s="145">
        <v>0</v>
      </c>
      <c r="Q101" s="145">
        <f t="shared" si="28"/>
        <v>0</v>
      </c>
      <c r="R101" s="145"/>
      <c r="S101" s="145"/>
      <c r="T101" s="146">
        <v>0</v>
      </c>
      <c r="U101" s="145">
        <f t="shared" si="29"/>
        <v>0</v>
      </c>
      <c r="V101" s="137"/>
      <c r="W101" s="137"/>
      <c r="X101" s="137"/>
      <c r="Y101" s="137"/>
      <c r="Z101" s="137"/>
      <c r="AA101" s="137"/>
      <c r="AB101" s="137"/>
      <c r="AC101" s="137"/>
      <c r="AD101" s="137"/>
      <c r="AE101" s="137" t="s">
        <v>117</v>
      </c>
      <c r="AF101" s="137"/>
      <c r="AG101" s="137"/>
      <c r="AH101" s="137"/>
      <c r="AI101" s="137"/>
      <c r="AJ101" s="137"/>
      <c r="AK101" s="137"/>
      <c r="AL101" s="137"/>
      <c r="AM101" s="137"/>
      <c r="AN101" s="137"/>
      <c r="AO101" s="137"/>
      <c r="AP101" s="137"/>
      <c r="AQ101" s="137"/>
      <c r="AR101" s="137"/>
      <c r="AS101" s="137"/>
      <c r="AT101" s="137"/>
      <c r="AU101" s="137"/>
      <c r="AV101" s="137"/>
      <c r="AW101" s="137"/>
      <c r="AX101" s="137"/>
      <c r="AY101" s="137"/>
      <c r="AZ101" s="137"/>
      <c r="BA101" s="137"/>
      <c r="BB101" s="137"/>
      <c r="BC101" s="137"/>
      <c r="BD101" s="137"/>
      <c r="BE101" s="137"/>
      <c r="BF101" s="137"/>
      <c r="BG101" s="137"/>
      <c r="BH101" s="137"/>
    </row>
    <row r="102" spans="1:60" x14ac:dyDescent="0.2">
      <c r="A102" s="139" t="s">
        <v>112</v>
      </c>
      <c r="B102" s="139" t="s">
        <v>77</v>
      </c>
      <c r="C102" s="169" t="s">
        <v>78</v>
      </c>
      <c r="D102" s="147"/>
      <c r="E102" s="151"/>
      <c r="F102" s="153">
        <v>0</v>
      </c>
      <c r="G102" s="153">
        <v>0</v>
      </c>
      <c r="H102" s="153"/>
      <c r="I102" s="153">
        <f>SUM(I103:I107)</f>
        <v>0</v>
      </c>
      <c r="J102" s="153"/>
      <c r="K102" s="153">
        <f>SUM(K103:K107)</f>
        <v>531.12000000000012</v>
      </c>
      <c r="L102" s="153"/>
      <c r="M102" s="153">
        <f>SUM(M103:M107)</f>
        <v>5.2</v>
      </c>
      <c r="N102" s="148"/>
      <c r="O102" s="148">
        <f>SUM(O103:O107)</f>
        <v>0</v>
      </c>
      <c r="P102" s="148"/>
      <c r="Q102" s="148">
        <f>SUM(Q103:Q107)</f>
        <v>1.489E-2</v>
      </c>
      <c r="R102" s="148"/>
      <c r="S102" s="148"/>
      <c r="T102" s="149"/>
      <c r="U102" s="148">
        <f>SUM(U103:U107)</f>
        <v>0.99</v>
      </c>
      <c r="AE102" t="s">
        <v>113</v>
      </c>
    </row>
    <row r="103" spans="1:60" ht="22.5" outlineLevel="1" x14ac:dyDescent="0.2">
      <c r="A103" s="138">
        <v>82</v>
      </c>
      <c r="B103" s="138" t="s">
        <v>282</v>
      </c>
      <c r="C103" s="168" t="s">
        <v>283</v>
      </c>
      <c r="D103" s="144" t="s">
        <v>120</v>
      </c>
      <c r="E103" s="150">
        <v>1</v>
      </c>
      <c r="F103" s="152">
        <v>0</v>
      </c>
      <c r="G103" s="152">
        <v>0</v>
      </c>
      <c r="H103" s="152">
        <v>0</v>
      </c>
      <c r="I103" s="152">
        <f>ROUND(E103*H103,2)</f>
        <v>0</v>
      </c>
      <c r="J103" s="152">
        <v>185</v>
      </c>
      <c r="K103" s="152">
        <f>ROUND(E103*J103,2)</f>
        <v>185</v>
      </c>
      <c r="L103" s="152">
        <v>0</v>
      </c>
      <c r="M103" s="152">
        <f>G103*(1+L103/100)</f>
        <v>0</v>
      </c>
      <c r="N103" s="145">
        <v>0</v>
      </c>
      <c r="O103" s="145">
        <f>ROUND(E103*N103,5)</f>
        <v>0</v>
      </c>
      <c r="P103" s="145">
        <v>1.489E-2</v>
      </c>
      <c r="Q103" s="145">
        <f>ROUND(E103*P103,5)</f>
        <v>1.489E-2</v>
      </c>
      <c r="R103" s="145"/>
      <c r="S103" s="145"/>
      <c r="T103" s="146">
        <v>0.35199999999999998</v>
      </c>
      <c r="U103" s="145">
        <f>ROUND(E103*T103,2)</f>
        <v>0.35</v>
      </c>
      <c r="V103" s="137"/>
      <c r="W103" s="137"/>
      <c r="X103" s="137"/>
      <c r="Y103" s="137"/>
      <c r="Z103" s="137"/>
      <c r="AA103" s="137"/>
      <c r="AB103" s="137"/>
      <c r="AC103" s="137"/>
      <c r="AD103" s="137"/>
      <c r="AE103" s="137" t="s">
        <v>117</v>
      </c>
      <c r="AF103" s="137"/>
      <c r="AG103" s="137"/>
      <c r="AH103" s="137"/>
      <c r="AI103" s="137"/>
      <c r="AJ103" s="137"/>
      <c r="AK103" s="137"/>
      <c r="AL103" s="137"/>
      <c r="AM103" s="137"/>
      <c r="AN103" s="137"/>
      <c r="AO103" s="137"/>
      <c r="AP103" s="137"/>
      <c r="AQ103" s="137"/>
      <c r="AR103" s="137"/>
      <c r="AS103" s="137"/>
      <c r="AT103" s="137"/>
      <c r="AU103" s="137"/>
      <c r="AV103" s="137"/>
      <c r="AW103" s="137"/>
      <c r="AX103" s="137"/>
      <c r="AY103" s="137"/>
      <c r="AZ103" s="137"/>
      <c r="BA103" s="137"/>
      <c r="BB103" s="137"/>
      <c r="BC103" s="137"/>
      <c r="BD103" s="137"/>
      <c r="BE103" s="137"/>
      <c r="BF103" s="137"/>
      <c r="BG103" s="137"/>
      <c r="BH103" s="137"/>
    </row>
    <row r="104" spans="1:60" ht="22.5" outlineLevel="1" x14ac:dyDescent="0.2">
      <c r="A104" s="138">
        <v>83</v>
      </c>
      <c r="B104" s="138" t="s">
        <v>284</v>
      </c>
      <c r="C104" s="168" t="s">
        <v>285</v>
      </c>
      <c r="D104" s="144" t="s">
        <v>120</v>
      </c>
      <c r="E104" s="150">
        <v>1</v>
      </c>
      <c r="F104" s="152">
        <v>0</v>
      </c>
      <c r="G104" s="152">
        <v>0</v>
      </c>
      <c r="H104" s="152">
        <v>0</v>
      </c>
      <c r="I104" s="152">
        <f>ROUND(E104*H104,2)</f>
        <v>0</v>
      </c>
      <c r="J104" s="152">
        <v>335</v>
      </c>
      <c r="K104" s="152">
        <f>ROUND(E104*J104,2)</f>
        <v>335</v>
      </c>
      <c r="L104" s="152">
        <v>0</v>
      </c>
      <c r="M104" s="152">
        <f>G104*(1+L104/100)</f>
        <v>0</v>
      </c>
      <c r="N104" s="145">
        <v>0</v>
      </c>
      <c r="O104" s="145">
        <f>ROUND(E104*N104,5)</f>
        <v>0</v>
      </c>
      <c r="P104" s="145">
        <v>0</v>
      </c>
      <c r="Q104" s="145">
        <f>ROUND(E104*P104,5)</f>
        <v>0</v>
      </c>
      <c r="R104" s="145"/>
      <c r="S104" s="145"/>
      <c r="T104" s="146">
        <v>0.64</v>
      </c>
      <c r="U104" s="145">
        <f>ROUND(E104*T104,2)</f>
        <v>0.64</v>
      </c>
      <c r="V104" s="137"/>
      <c r="W104" s="137"/>
      <c r="X104" s="137"/>
      <c r="Y104" s="137"/>
      <c r="Z104" s="137"/>
      <c r="AA104" s="137"/>
      <c r="AB104" s="137"/>
      <c r="AC104" s="137"/>
      <c r="AD104" s="137"/>
      <c r="AE104" s="137" t="s">
        <v>117</v>
      </c>
      <c r="AF104" s="137"/>
      <c r="AG104" s="137"/>
      <c r="AH104" s="137"/>
      <c r="AI104" s="137"/>
      <c r="AJ104" s="137"/>
      <c r="AK104" s="137"/>
      <c r="AL104" s="137"/>
      <c r="AM104" s="137"/>
      <c r="AN104" s="137"/>
      <c r="AO104" s="137"/>
      <c r="AP104" s="137"/>
      <c r="AQ104" s="137"/>
      <c r="AR104" s="137"/>
      <c r="AS104" s="137"/>
      <c r="AT104" s="137"/>
      <c r="AU104" s="137"/>
      <c r="AV104" s="137"/>
      <c r="AW104" s="137"/>
      <c r="AX104" s="137"/>
      <c r="AY104" s="137"/>
      <c r="AZ104" s="137"/>
      <c r="BA104" s="137"/>
      <c r="BB104" s="137"/>
      <c r="BC104" s="137"/>
      <c r="BD104" s="137"/>
      <c r="BE104" s="137"/>
      <c r="BF104" s="137"/>
      <c r="BG104" s="137"/>
      <c r="BH104" s="137"/>
    </row>
    <row r="105" spans="1:60" outlineLevel="1" x14ac:dyDescent="0.2">
      <c r="A105" s="138">
        <v>84</v>
      </c>
      <c r="B105" s="138" t="s">
        <v>286</v>
      </c>
      <c r="C105" s="168" t="s">
        <v>287</v>
      </c>
      <c r="D105" s="144" t="s">
        <v>0</v>
      </c>
      <c r="E105" s="150">
        <v>5.2</v>
      </c>
      <c r="F105" s="152">
        <v>0</v>
      </c>
      <c r="G105" s="152">
        <v>0</v>
      </c>
      <c r="H105" s="152">
        <v>0</v>
      </c>
      <c r="I105" s="152">
        <f>ROUND(E105*H105,2)</f>
        <v>0</v>
      </c>
      <c r="J105" s="152">
        <v>0.62</v>
      </c>
      <c r="K105" s="152">
        <f>ROUND(E105*J105,2)</f>
        <v>3.22</v>
      </c>
      <c r="L105" s="152">
        <v>0</v>
      </c>
      <c r="M105" s="152">
        <f>G105*(1+L105/100)</f>
        <v>0</v>
      </c>
      <c r="N105" s="145">
        <v>0</v>
      </c>
      <c r="O105" s="145">
        <f>ROUND(E105*N105,5)</f>
        <v>0</v>
      </c>
      <c r="P105" s="145">
        <v>0</v>
      </c>
      <c r="Q105" s="145">
        <f>ROUND(E105*P105,5)</f>
        <v>0</v>
      </c>
      <c r="R105" s="145"/>
      <c r="S105" s="145"/>
      <c r="T105" s="146">
        <v>0</v>
      </c>
      <c r="U105" s="145">
        <f>ROUND(E105*T105,2)</f>
        <v>0</v>
      </c>
      <c r="V105" s="137"/>
      <c r="W105" s="137"/>
      <c r="X105" s="137"/>
      <c r="Y105" s="137"/>
      <c r="Z105" s="137"/>
      <c r="AA105" s="137"/>
      <c r="AB105" s="137"/>
      <c r="AC105" s="137"/>
      <c r="AD105" s="137"/>
      <c r="AE105" s="137" t="s">
        <v>117</v>
      </c>
      <c r="AF105" s="137"/>
      <c r="AG105" s="137"/>
      <c r="AH105" s="137"/>
      <c r="AI105" s="137"/>
      <c r="AJ105" s="137"/>
      <c r="AK105" s="137"/>
      <c r="AL105" s="137"/>
      <c r="AM105" s="137"/>
      <c r="AN105" s="137"/>
      <c r="AO105" s="137"/>
      <c r="AP105" s="137"/>
      <c r="AQ105" s="137"/>
      <c r="AR105" s="137"/>
      <c r="AS105" s="137"/>
      <c r="AT105" s="137"/>
      <c r="AU105" s="137"/>
      <c r="AV105" s="137"/>
      <c r="AW105" s="137"/>
      <c r="AX105" s="137"/>
      <c r="AY105" s="137"/>
      <c r="AZ105" s="137"/>
      <c r="BA105" s="137"/>
      <c r="BB105" s="137"/>
      <c r="BC105" s="137"/>
      <c r="BD105" s="137"/>
      <c r="BE105" s="137"/>
      <c r="BF105" s="137"/>
      <c r="BG105" s="137"/>
      <c r="BH105" s="137"/>
    </row>
    <row r="106" spans="1:60" ht="22.5" outlineLevel="1" x14ac:dyDescent="0.2">
      <c r="A106" s="138">
        <v>85</v>
      </c>
      <c r="B106" s="138" t="s">
        <v>288</v>
      </c>
      <c r="C106" s="168" t="s">
        <v>289</v>
      </c>
      <c r="D106" s="144" t="s">
        <v>0</v>
      </c>
      <c r="E106" s="150">
        <v>5.2</v>
      </c>
      <c r="F106" s="152">
        <v>0</v>
      </c>
      <c r="G106" s="152">
        <v>0</v>
      </c>
      <c r="H106" s="152">
        <v>0</v>
      </c>
      <c r="I106" s="152">
        <f>ROUND(E106*H106,2)</f>
        <v>0</v>
      </c>
      <c r="J106" s="152">
        <v>0.52</v>
      </c>
      <c r="K106" s="152">
        <f>ROUND(E106*J106,2)</f>
        <v>2.7</v>
      </c>
      <c r="L106" s="152">
        <v>0</v>
      </c>
      <c r="M106" s="152">
        <f>G106*(1+L106/100)</f>
        <v>0</v>
      </c>
      <c r="N106" s="145">
        <v>0</v>
      </c>
      <c r="O106" s="145">
        <f>ROUND(E106*N106,5)</f>
        <v>0</v>
      </c>
      <c r="P106" s="145">
        <v>0</v>
      </c>
      <c r="Q106" s="145">
        <f>ROUND(E106*P106,5)</f>
        <v>0</v>
      </c>
      <c r="R106" s="145"/>
      <c r="S106" s="145"/>
      <c r="T106" s="146">
        <v>0</v>
      </c>
      <c r="U106" s="145">
        <f>ROUND(E106*T106,2)</f>
        <v>0</v>
      </c>
      <c r="V106" s="137"/>
      <c r="W106" s="137"/>
      <c r="X106" s="137"/>
      <c r="Y106" s="137"/>
      <c r="Z106" s="137"/>
      <c r="AA106" s="137"/>
      <c r="AB106" s="137"/>
      <c r="AC106" s="137"/>
      <c r="AD106" s="137"/>
      <c r="AE106" s="137" t="s">
        <v>117</v>
      </c>
      <c r="AF106" s="137"/>
      <c r="AG106" s="137"/>
      <c r="AH106" s="137"/>
      <c r="AI106" s="137"/>
      <c r="AJ106" s="137"/>
      <c r="AK106" s="137"/>
      <c r="AL106" s="137"/>
      <c r="AM106" s="137"/>
      <c r="AN106" s="137"/>
      <c r="AO106" s="137"/>
      <c r="AP106" s="137"/>
      <c r="AQ106" s="137"/>
      <c r="AR106" s="137"/>
      <c r="AS106" s="137"/>
      <c r="AT106" s="137"/>
      <c r="AU106" s="137"/>
      <c r="AV106" s="137"/>
      <c r="AW106" s="137"/>
      <c r="AX106" s="137"/>
      <c r="AY106" s="137"/>
      <c r="AZ106" s="137"/>
      <c r="BA106" s="137"/>
      <c r="BB106" s="137"/>
      <c r="BC106" s="137"/>
      <c r="BD106" s="137"/>
      <c r="BE106" s="137"/>
      <c r="BF106" s="137"/>
      <c r="BG106" s="137"/>
      <c r="BH106" s="137"/>
    </row>
    <row r="107" spans="1:60" ht="22.5" outlineLevel="1" x14ac:dyDescent="0.2">
      <c r="A107" s="138">
        <v>86</v>
      </c>
      <c r="B107" s="138" t="s">
        <v>290</v>
      </c>
      <c r="C107" s="168" t="s">
        <v>291</v>
      </c>
      <c r="D107" s="144" t="s">
        <v>0</v>
      </c>
      <c r="E107" s="150">
        <v>104</v>
      </c>
      <c r="F107" s="152">
        <v>0</v>
      </c>
      <c r="G107" s="152">
        <v>5.2</v>
      </c>
      <c r="H107" s="152">
        <v>0</v>
      </c>
      <c r="I107" s="152">
        <f>ROUND(E107*H107,2)</f>
        <v>0</v>
      </c>
      <c r="J107" s="152">
        <v>0.05</v>
      </c>
      <c r="K107" s="152">
        <f>ROUND(E107*J107,2)</f>
        <v>5.2</v>
      </c>
      <c r="L107" s="152">
        <v>0</v>
      </c>
      <c r="M107" s="152">
        <f>G107*(1+L107/100)</f>
        <v>5.2</v>
      </c>
      <c r="N107" s="145">
        <v>0</v>
      </c>
      <c r="O107" s="145">
        <f>ROUND(E107*N107,5)</f>
        <v>0</v>
      </c>
      <c r="P107" s="145">
        <v>0</v>
      </c>
      <c r="Q107" s="145">
        <f>ROUND(E107*P107,5)</f>
        <v>0</v>
      </c>
      <c r="R107" s="145"/>
      <c r="S107" s="145"/>
      <c r="T107" s="146">
        <v>0</v>
      </c>
      <c r="U107" s="145">
        <f>ROUND(E107*T107,2)</f>
        <v>0</v>
      </c>
      <c r="V107" s="137"/>
      <c r="W107" s="137"/>
      <c r="X107" s="137"/>
      <c r="Y107" s="137"/>
      <c r="Z107" s="137"/>
      <c r="AA107" s="137"/>
      <c r="AB107" s="137"/>
      <c r="AC107" s="137"/>
      <c r="AD107" s="137"/>
      <c r="AE107" s="137" t="s">
        <v>117</v>
      </c>
      <c r="AF107" s="137"/>
      <c r="AG107" s="137"/>
      <c r="AH107" s="137"/>
      <c r="AI107" s="137"/>
      <c r="AJ107" s="137"/>
      <c r="AK107" s="137"/>
      <c r="AL107" s="137"/>
      <c r="AM107" s="137"/>
      <c r="AN107" s="137"/>
      <c r="AO107" s="137"/>
      <c r="AP107" s="137"/>
      <c r="AQ107" s="137"/>
      <c r="AR107" s="137"/>
      <c r="AS107" s="137"/>
      <c r="AT107" s="137"/>
      <c r="AU107" s="137"/>
      <c r="AV107" s="137"/>
      <c r="AW107" s="137"/>
      <c r="AX107" s="137"/>
      <c r="AY107" s="137"/>
      <c r="AZ107" s="137"/>
      <c r="BA107" s="137"/>
      <c r="BB107" s="137"/>
      <c r="BC107" s="137"/>
      <c r="BD107" s="137"/>
      <c r="BE107" s="137"/>
      <c r="BF107" s="137"/>
      <c r="BG107" s="137"/>
      <c r="BH107" s="137"/>
    </row>
    <row r="108" spans="1:60" x14ac:dyDescent="0.2">
      <c r="A108" s="139" t="s">
        <v>112</v>
      </c>
      <c r="B108" s="139" t="s">
        <v>79</v>
      </c>
      <c r="C108" s="169" t="s">
        <v>80</v>
      </c>
      <c r="D108" s="147"/>
      <c r="E108" s="151"/>
      <c r="F108" s="153"/>
      <c r="G108" s="153">
        <v>0</v>
      </c>
      <c r="H108" s="153"/>
      <c r="I108" s="153">
        <f>SUM(I109:I116)</f>
        <v>2919.59</v>
      </c>
      <c r="J108" s="153"/>
      <c r="K108" s="153">
        <f>SUM(K109:K116)</f>
        <v>3483.01</v>
      </c>
      <c r="L108" s="153"/>
      <c r="M108" s="153">
        <f>SUM(M109:M116)</f>
        <v>0</v>
      </c>
      <c r="N108" s="148"/>
      <c r="O108" s="148">
        <f>SUM(O109:O116)</f>
        <v>0.14776</v>
      </c>
      <c r="P108" s="148"/>
      <c r="Q108" s="148">
        <f>SUM(Q109:Q116)</f>
        <v>0</v>
      </c>
      <c r="R108" s="148"/>
      <c r="S108" s="148"/>
      <c r="T108" s="149"/>
      <c r="U108" s="148">
        <f>SUM(U109:U116)</f>
        <v>3.5699999999999994</v>
      </c>
      <c r="AE108" t="s">
        <v>113</v>
      </c>
    </row>
    <row r="109" spans="1:60" ht="22.5" outlineLevel="1" x14ac:dyDescent="0.2">
      <c r="A109" s="138">
        <v>87</v>
      </c>
      <c r="B109" s="138" t="s">
        <v>292</v>
      </c>
      <c r="C109" s="168" t="s">
        <v>293</v>
      </c>
      <c r="D109" s="144" t="s">
        <v>116</v>
      </c>
      <c r="E109" s="150">
        <v>3</v>
      </c>
      <c r="F109" s="152">
        <v>0</v>
      </c>
      <c r="G109" s="152">
        <v>0</v>
      </c>
      <c r="H109" s="152">
        <v>0</v>
      </c>
      <c r="I109" s="152">
        <f t="shared" ref="I109:I116" si="30">ROUND(E109*H109,2)</f>
        <v>0</v>
      </c>
      <c r="J109" s="152">
        <v>7.4</v>
      </c>
      <c r="K109" s="152">
        <f t="shared" ref="K109:K116" si="31">ROUND(E109*J109,2)</f>
        <v>22.2</v>
      </c>
      <c r="L109" s="152">
        <v>0</v>
      </c>
      <c r="M109" s="152">
        <f t="shared" ref="M109:M116" si="32">G109*(1+L109/100)</f>
        <v>0</v>
      </c>
      <c r="N109" s="145">
        <v>0</v>
      </c>
      <c r="O109" s="145">
        <f t="shared" ref="O109:O116" si="33">ROUND(E109*N109,5)</f>
        <v>0</v>
      </c>
      <c r="P109" s="145">
        <v>0</v>
      </c>
      <c r="Q109" s="145">
        <f t="shared" ref="Q109:Q116" si="34">ROUND(E109*P109,5)</f>
        <v>0</v>
      </c>
      <c r="R109" s="145"/>
      <c r="S109" s="145"/>
      <c r="T109" s="146">
        <v>1.6E-2</v>
      </c>
      <c r="U109" s="145">
        <f t="shared" ref="U109:U116" si="35">ROUND(E109*T109,2)</f>
        <v>0.05</v>
      </c>
      <c r="V109" s="137"/>
      <c r="W109" s="137"/>
      <c r="X109" s="137"/>
      <c r="Y109" s="137"/>
      <c r="Z109" s="137"/>
      <c r="AA109" s="137"/>
      <c r="AB109" s="137"/>
      <c r="AC109" s="137"/>
      <c r="AD109" s="137"/>
      <c r="AE109" s="137" t="s">
        <v>117</v>
      </c>
      <c r="AF109" s="137"/>
      <c r="AG109" s="137"/>
      <c r="AH109" s="137"/>
      <c r="AI109" s="137"/>
      <c r="AJ109" s="137"/>
      <c r="AK109" s="137"/>
      <c r="AL109" s="137"/>
      <c r="AM109" s="137"/>
      <c r="AN109" s="137"/>
      <c r="AO109" s="137"/>
      <c r="AP109" s="137"/>
      <c r="AQ109" s="137"/>
      <c r="AR109" s="137"/>
      <c r="AS109" s="137"/>
      <c r="AT109" s="137"/>
      <c r="AU109" s="137"/>
      <c r="AV109" s="137"/>
      <c r="AW109" s="137"/>
      <c r="AX109" s="137"/>
      <c r="AY109" s="137"/>
      <c r="AZ109" s="137"/>
      <c r="BA109" s="137"/>
      <c r="BB109" s="137"/>
      <c r="BC109" s="137"/>
      <c r="BD109" s="137"/>
      <c r="BE109" s="137"/>
      <c r="BF109" s="137"/>
      <c r="BG109" s="137"/>
      <c r="BH109" s="137"/>
    </row>
    <row r="110" spans="1:60" outlineLevel="1" x14ac:dyDescent="0.2">
      <c r="A110" s="138">
        <v>88</v>
      </c>
      <c r="B110" s="138" t="s">
        <v>294</v>
      </c>
      <c r="C110" s="168" t="s">
        <v>295</v>
      </c>
      <c r="D110" s="144" t="s">
        <v>116</v>
      </c>
      <c r="E110" s="150">
        <v>1.93</v>
      </c>
      <c r="F110" s="152">
        <v>0</v>
      </c>
      <c r="G110" s="152">
        <v>0</v>
      </c>
      <c r="H110" s="152">
        <v>26.65</v>
      </c>
      <c r="I110" s="152">
        <f t="shared" si="30"/>
        <v>51.43</v>
      </c>
      <c r="J110" s="152">
        <v>25.950000000000003</v>
      </c>
      <c r="K110" s="152">
        <f t="shared" si="31"/>
        <v>50.08</v>
      </c>
      <c r="L110" s="152">
        <v>0</v>
      </c>
      <c r="M110" s="152">
        <f t="shared" si="32"/>
        <v>0</v>
      </c>
      <c r="N110" s="145">
        <v>2.1000000000000001E-4</v>
      </c>
      <c r="O110" s="145">
        <f t="shared" si="33"/>
        <v>4.0999999999999999E-4</v>
      </c>
      <c r="P110" s="145">
        <v>0</v>
      </c>
      <c r="Q110" s="145">
        <f t="shared" si="34"/>
        <v>0</v>
      </c>
      <c r="R110" s="145"/>
      <c r="S110" s="145"/>
      <c r="T110" s="146">
        <v>0.05</v>
      </c>
      <c r="U110" s="145">
        <f t="shared" si="35"/>
        <v>0.1</v>
      </c>
      <c r="V110" s="137"/>
      <c r="W110" s="137"/>
      <c r="X110" s="137"/>
      <c r="Y110" s="137"/>
      <c r="Z110" s="137"/>
      <c r="AA110" s="137"/>
      <c r="AB110" s="137"/>
      <c r="AC110" s="137"/>
      <c r="AD110" s="137"/>
      <c r="AE110" s="137" t="s">
        <v>117</v>
      </c>
      <c r="AF110" s="137"/>
      <c r="AG110" s="137"/>
      <c r="AH110" s="137"/>
      <c r="AI110" s="137"/>
      <c r="AJ110" s="137"/>
      <c r="AK110" s="137"/>
      <c r="AL110" s="137"/>
      <c r="AM110" s="137"/>
      <c r="AN110" s="137"/>
      <c r="AO110" s="137"/>
      <c r="AP110" s="137"/>
      <c r="AQ110" s="137"/>
      <c r="AR110" s="137"/>
      <c r="AS110" s="137"/>
      <c r="AT110" s="137"/>
      <c r="AU110" s="137"/>
      <c r="AV110" s="137"/>
      <c r="AW110" s="137"/>
      <c r="AX110" s="137"/>
      <c r="AY110" s="137"/>
      <c r="AZ110" s="137"/>
      <c r="BA110" s="137"/>
      <c r="BB110" s="137"/>
      <c r="BC110" s="137"/>
      <c r="BD110" s="137"/>
      <c r="BE110" s="137"/>
      <c r="BF110" s="137"/>
      <c r="BG110" s="137"/>
      <c r="BH110" s="137"/>
    </row>
    <row r="111" spans="1:60" outlineLevel="1" x14ac:dyDescent="0.2">
      <c r="A111" s="138">
        <v>89</v>
      </c>
      <c r="B111" s="138" t="s">
        <v>296</v>
      </c>
      <c r="C111" s="168" t="s">
        <v>297</v>
      </c>
      <c r="D111" s="144" t="s">
        <v>116</v>
      </c>
      <c r="E111" s="150">
        <v>1.93</v>
      </c>
      <c r="F111" s="152">
        <v>0</v>
      </c>
      <c r="G111" s="152">
        <v>0</v>
      </c>
      <c r="H111" s="152">
        <v>615.73</v>
      </c>
      <c r="I111" s="152">
        <f t="shared" si="30"/>
        <v>1188.3599999999999</v>
      </c>
      <c r="J111" s="152">
        <v>814.27</v>
      </c>
      <c r="K111" s="152">
        <f t="shared" si="31"/>
        <v>1571.54</v>
      </c>
      <c r="L111" s="152">
        <v>0</v>
      </c>
      <c r="M111" s="152">
        <f t="shared" si="32"/>
        <v>0</v>
      </c>
      <c r="N111" s="145">
        <v>7.6139999999999999E-2</v>
      </c>
      <c r="O111" s="145">
        <f t="shared" si="33"/>
        <v>0.14695</v>
      </c>
      <c r="P111" s="145">
        <v>0</v>
      </c>
      <c r="Q111" s="145">
        <f t="shared" si="34"/>
        <v>0</v>
      </c>
      <c r="R111" s="145"/>
      <c r="S111" s="145"/>
      <c r="T111" s="146">
        <v>1.32961</v>
      </c>
      <c r="U111" s="145">
        <f t="shared" si="35"/>
        <v>2.57</v>
      </c>
      <c r="V111" s="137"/>
      <c r="W111" s="137"/>
      <c r="X111" s="137"/>
      <c r="Y111" s="137"/>
      <c r="Z111" s="137"/>
      <c r="AA111" s="137"/>
      <c r="AB111" s="137"/>
      <c r="AC111" s="137"/>
      <c r="AD111" s="137"/>
      <c r="AE111" s="137" t="s">
        <v>298</v>
      </c>
      <c r="AF111" s="137"/>
      <c r="AG111" s="137"/>
      <c r="AH111" s="137"/>
      <c r="AI111" s="137"/>
      <c r="AJ111" s="137"/>
      <c r="AK111" s="137"/>
      <c r="AL111" s="137"/>
      <c r="AM111" s="137"/>
      <c r="AN111" s="137"/>
      <c r="AO111" s="137"/>
      <c r="AP111" s="137"/>
      <c r="AQ111" s="137"/>
      <c r="AR111" s="137"/>
      <c r="AS111" s="137"/>
      <c r="AT111" s="137"/>
      <c r="AU111" s="137"/>
      <c r="AV111" s="137"/>
      <c r="AW111" s="137"/>
      <c r="AX111" s="137"/>
      <c r="AY111" s="137"/>
      <c r="AZ111" s="137"/>
      <c r="BA111" s="137"/>
      <c r="BB111" s="137"/>
      <c r="BC111" s="137"/>
      <c r="BD111" s="137"/>
      <c r="BE111" s="137"/>
      <c r="BF111" s="137"/>
      <c r="BG111" s="137"/>
      <c r="BH111" s="137"/>
    </row>
    <row r="112" spans="1:60" outlineLevel="1" x14ac:dyDescent="0.2">
      <c r="A112" s="138">
        <v>90</v>
      </c>
      <c r="B112" s="138" t="s">
        <v>299</v>
      </c>
      <c r="C112" s="168" t="s">
        <v>300</v>
      </c>
      <c r="D112" s="144" t="s">
        <v>127</v>
      </c>
      <c r="E112" s="150">
        <v>1</v>
      </c>
      <c r="F112" s="152">
        <v>0</v>
      </c>
      <c r="G112" s="152">
        <v>0</v>
      </c>
      <c r="H112" s="152">
        <v>1450</v>
      </c>
      <c r="I112" s="152">
        <f t="shared" si="30"/>
        <v>1450</v>
      </c>
      <c r="J112" s="152">
        <v>300</v>
      </c>
      <c r="K112" s="152">
        <f t="shared" si="31"/>
        <v>300</v>
      </c>
      <c r="L112" s="152">
        <v>0</v>
      </c>
      <c r="M112" s="152">
        <f t="shared" si="32"/>
        <v>0</v>
      </c>
      <c r="N112" s="145">
        <v>0</v>
      </c>
      <c r="O112" s="145">
        <f t="shared" si="33"/>
        <v>0</v>
      </c>
      <c r="P112" s="145">
        <v>0</v>
      </c>
      <c r="Q112" s="145">
        <f t="shared" si="34"/>
        <v>0</v>
      </c>
      <c r="R112" s="145"/>
      <c r="S112" s="145"/>
      <c r="T112" s="146">
        <v>0.15</v>
      </c>
      <c r="U112" s="145">
        <f t="shared" si="35"/>
        <v>0.15</v>
      </c>
      <c r="V112" s="137"/>
      <c r="W112" s="137"/>
      <c r="X112" s="137"/>
      <c r="Y112" s="137"/>
      <c r="Z112" s="137"/>
      <c r="AA112" s="137"/>
      <c r="AB112" s="137"/>
      <c r="AC112" s="137"/>
      <c r="AD112" s="137"/>
      <c r="AE112" s="137" t="s">
        <v>117</v>
      </c>
      <c r="AF112" s="137"/>
      <c r="AG112" s="137"/>
      <c r="AH112" s="137"/>
      <c r="AI112" s="137"/>
      <c r="AJ112" s="137"/>
      <c r="AK112" s="137"/>
      <c r="AL112" s="137"/>
      <c r="AM112" s="137"/>
      <c r="AN112" s="137"/>
      <c r="AO112" s="137"/>
      <c r="AP112" s="137"/>
      <c r="AQ112" s="137"/>
      <c r="AR112" s="137"/>
      <c r="AS112" s="137"/>
      <c r="AT112" s="137"/>
      <c r="AU112" s="137"/>
      <c r="AV112" s="137"/>
      <c r="AW112" s="137"/>
      <c r="AX112" s="137"/>
      <c r="AY112" s="137"/>
      <c r="AZ112" s="137"/>
      <c r="BA112" s="137"/>
      <c r="BB112" s="137"/>
      <c r="BC112" s="137"/>
      <c r="BD112" s="137"/>
      <c r="BE112" s="137"/>
      <c r="BF112" s="137"/>
      <c r="BG112" s="137"/>
      <c r="BH112" s="137"/>
    </row>
    <row r="113" spans="1:60" ht="22.5" outlineLevel="1" x14ac:dyDescent="0.2">
      <c r="A113" s="138">
        <v>91</v>
      </c>
      <c r="B113" s="138" t="s">
        <v>301</v>
      </c>
      <c r="C113" s="168" t="s">
        <v>302</v>
      </c>
      <c r="D113" s="144" t="s">
        <v>127</v>
      </c>
      <c r="E113" s="150">
        <v>10</v>
      </c>
      <c r="F113" s="152">
        <v>0</v>
      </c>
      <c r="G113" s="152">
        <v>0</v>
      </c>
      <c r="H113" s="152">
        <v>22.98</v>
      </c>
      <c r="I113" s="152">
        <f t="shared" si="30"/>
        <v>229.8</v>
      </c>
      <c r="J113" s="152">
        <v>36.319999999999993</v>
      </c>
      <c r="K113" s="152">
        <f t="shared" si="31"/>
        <v>363.2</v>
      </c>
      <c r="L113" s="152">
        <v>0</v>
      </c>
      <c r="M113" s="152">
        <f t="shared" si="32"/>
        <v>0</v>
      </c>
      <c r="N113" s="145">
        <v>4.0000000000000003E-5</v>
      </c>
      <c r="O113" s="145">
        <f t="shared" si="33"/>
        <v>4.0000000000000002E-4</v>
      </c>
      <c r="P113" s="145">
        <v>0</v>
      </c>
      <c r="Q113" s="145">
        <f t="shared" si="34"/>
        <v>0</v>
      </c>
      <c r="R113" s="145"/>
      <c r="S113" s="145"/>
      <c r="T113" s="146">
        <v>7.0000000000000007E-2</v>
      </c>
      <c r="U113" s="145">
        <f t="shared" si="35"/>
        <v>0.7</v>
      </c>
      <c r="V113" s="137"/>
      <c r="W113" s="137"/>
      <c r="X113" s="137"/>
      <c r="Y113" s="137"/>
      <c r="Z113" s="137"/>
      <c r="AA113" s="137"/>
      <c r="AB113" s="137"/>
      <c r="AC113" s="137"/>
      <c r="AD113" s="137"/>
      <c r="AE113" s="137" t="s">
        <v>117</v>
      </c>
      <c r="AF113" s="137"/>
      <c r="AG113" s="137"/>
      <c r="AH113" s="137"/>
      <c r="AI113" s="137"/>
      <c r="AJ113" s="137"/>
      <c r="AK113" s="137"/>
      <c r="AL113" s="137"/>
      <c r="AM113" s="137"/>
      <c r="AN113" s="137"/>
      <c r="AO113" s="137"/>
      <c r="AP113" s="137"/>
      <c r="AQ113" s="137"/>
      <c r="AR113" s="137"/>
      <c r="AS113" s="137"/>
      <c r="AT113" s="137"/>
      <c r="AU113" s="137"/>
      <c r="AV113" s="137"/>
      <c r="AW113" s="137"/>
      <c r="AX113" s="137"/>
      <c r="AY113" s="137"/>
      <c r="AZ113" s="137"/>
      <c r="BA113" s="137"/>
      <c r="BB113" s="137"/>
      <c r="BC113" s="137"/>
      <c r="BD113" s="137"/>
      <c r="BE113" s="137"/>
      <c r="BF113" s="137"/>
      <c r="BG113" s="137"/>
      <c r="BH113" s="137"/>
    </row>
    <row r="114" spans="1:60" outlineLevel="1" x14ac:dyDescent="0.2">
      <c r="A114" s="138">
        <v>92</v>
      </c>
      <c r="B114" s="138" t="s">
        <v>303</v>
      </c>
      <c r="C114" s="168" t="s">
        <v>304</v>
      </c>
      <c r="D114" s="144" t="s">
        <v>0</v>
      </c>
      <c r="E114" s="150">
        <v>52.266100000000002</v>
      </c>
      <c r="F114" s="152">
        <v>0</v>
      </c>
      <c r="G114" s="152">
        <v>0</v>
      </c>
      <c r="H114" s="152">
        <v>0</v>
      </c>
      <c r="I114" s="152">
        <f t="shared" si="30"/>
        <v>0</v>
      </c>
      <c r="J114" s="152">
        <v>7.2</v>
      </c>
      <c r="K114" s="152">
        <f t="shared" si="31"/>
        <v>376.32</v>
      </c>
      <c r="L114" s="152">
        <v>0</v>
      </c>
      <c r="M114" s="152">
        <f t="shared" si="32"/>
        <v>0</v>
      </c>
      <c r="N114" s="145">
        <v>0</v>
      </c>
      <c r="O114" s="145">
        <f t="shared" si="33"/>
        <v>0</v>
      </c>
      <c r="P114" s="145">
        <v>0</v>
      </c>
      <c r="Q114" s="145">
        <f t="shared" si="34"/>
        <v>0</v>
      </c>
      <c r="R114" s="145"/>
      <c r="S114" s="145"/>
      <c r="T114" s="146">
        <v>0</v>
      </c>
      <c r="U114" s="145">
        <f t="shared" si="35"/>
        <v>0</v>
      </c>
      <c r="V114" s="137"/>
      <c r="W114" s="137"/>
      <c r="X114" s="137"/>
      <c r="Y114" s="137"/>
      <c r="Z114" s="137"/>
      <c r="AA114" s="137"/>
      <c r="AB114" s="137"/>
      <c r="AC114" s="137"/>
      <c r="AD114" s="137"/>
      <c r="AE114" s="137" t="s">
        <v>117</v>
      </c>
      <c r="AF114" s="137"/>
      <c r="AG114" s="137"/>
      <c r="AH114" s="137"/>
      <c r="AI114" s="137"/>
      <c r="AJ114" s="137"/>
      <c r="AK114" s="137"/>
      <c r="AL114" s="137"/>
      <c r="AM114" s="137"/>
      <c r="AN114" s="137"/>
      <c r="AO114" s="137"/>
      <c r="AP114" s="137"/>
      <c r="AQ114" s="137"/>
      <c r="AR114" s="137"/>
      <c r="AS114" s="137"/>
      <c r="AT114" s="137"/>
      <c r="AU114" s="137"/>
      <c r="AV114" s="137"/>
      <c r="AW114" s="137"/>
      <c r="AX114" s="137"/>
      <c r="AY114" s="137"/>
      <c r="AZ114" s="137"/>
      <c r="BA114" s="137"/>
      <c r="BB114" s="137"/>
      <c r="BC114" s="137"/>
      <c r="BD114" s="137"/>
      <c r="BE114" s="137"/>
      <c r="BF114" s="137"/>
      <c r="BG114" s="137"/>
      <c r="BH114" s="137"/>
    </row>
    <row r="115" spans="1:60" outlineLevel="1" x14ac:dyDescent="0.2">
      <c r="A115" s="138">
        <v>93</v>
      </c>
      <c r="B115" s="138" t="s">
        <v>305</v>
      </c>
      <c r="C115" s="168" t="s">
        <v>306</v>
      </c>
      <c r="D115" s="144" t="s">
        <v>0</v>
      </c>
      <c r="E115" s="150">
        <v>52.266100000000002</v>
      </c>
      <c r="F115" s="152">
        <v>0</v>
      </c>
      <c r="G115" s="152">
        <v>0</v>
      </c>
      <c r="H115" s="152">
        <v>0</v>
      </c>
      <c r="I115" s="152">
        <f t="shared" si="30"/>
        <v>0</v>
      </c>
      <c r="J115" s="152">
        <v>6.7</v>
      </c>
      <c r="K115" s="152">
        <f t="shared" si="31"/>
        <v>350.18</v>
      </c>
      <c r="L115" s="152">
        <v>0</v>
      </c>
      <c r="M115" s="152">
        <f t="shared" si="32"/>
        <v>0</v>
      </c>
      <c r="N115" s="145">
        <v>0</v>
      </c>
      <c r="O115" s="145">
        <f t="shared" si="33"/>
        <v>0</v>
      </c>
      <c r="P115" s="145">
        <v>0</v>
      </c>
      <c r="Q115" s="145">
        <f t="shared" si="34"/>
        <v>0</v>
      </c>
      <c r="R115" s="145"/>
      <c r="S115" s="145"/>
      <c r="T115" s="146">
        <v>0</v>
      </c>
      <c r="U115" s="145">
        <f t="shared" si="35"/>
        <v>0</v>
      </c>
      <c r="V115" s="137"/>
      <c r="W115" s="137"/>
      <c r="X115" s="137"/>
      <c r="Y115" s="137"/>
      <c r="Z115" s="137"/>
      <c r="AA115" s="137"/>
      <c r="AB115" s="137"/>
      <c r="AC115" s="137"/>
      <c r="AD115" s="137"/>
      <c r="AE115" s="137" t="s">
        <v>117</v>
      </c>
      <c r="AF115" s="137"/>
      <c r="AG115" s="137"/>
      <c r="AH115" s="137"/>
      <c r="AI115" s="137"/>
      <c r="AJ115" s="137"/>
      <c r="AK115" s="137"/>
      <c r="AL115" s="137"/>
      <c r="AM115" s="137"/>
      <c r="AN115" s="137"/>
      <c r="AO115" s="137"/>
      <c r="AP115" s="137"/>
      <c r="AQ115" s="137"/>
      <c r="AR115" s="137"/>
      <c r="AS115" s="137"/>
      <c r="AT115" s="137"/>
      <c r="AU115" s="137"/>
      <c r="AV115" s="137"/>
      <c r="AW115" s="137"/>
      <c r="AX115" s="137"/>
      <c r="AY115" s="137"/>
      <c r="AZ115" s="137"/>
      <c r="BA115" s="137"/>
      <c r="BB115" s="137"/>
      <c r="BC115" s="137"/>
      <c r="BD115" s="137"/>
      <c r="BE115" s="137"/>
      <c r="BF115" s="137"/>
      <c r="BG115" s="137"/>
      <c r="BH115" s="137"/>
    </row>
    <row r="116" spans="1:60" outlineLevel="1" x14ac:dyDescent="0.2">
      <c r="A116" s="138">
        <v>94</v>
      </c>
      <c r="B116" s="138" t="s">
        <v>307</v>
      </c>
      <c r="C116" s="168" t="s">
        <v>308</v>
      </c>
      <c r="D116" s="144" t="s">
        <v>0</v>
      </c>
      <c r="E116" s="150">
        <v>1045.3219999999999</v>
      </c>
      <c r="F116" s="152">
        <v>0</v>
      </c>
      <c r="G116" s="152">
        <v>0</v>
      </c>
      <c r="H116" s="152">
        <v>0</v>
      </c>
      <c r="I116" s="152">
        <f t="shared" si="30"/>
        <v>0</v>
      </c>
      <c r="J116" s="152">
        <v>0.43</v>
      </c>
      <c r="K116" s="152">
        <f t="shared" si="31"/>
        <v>449.49</v>
      </c>
      <c r="L116" s="152">
        <v>0</v>
      </c>
      <c r="M116" s="152">
        <f t="shared" si="32"/>
        <v>0</v>
      </c>
      <c r="N116" s="145">
        <v>0</v>
      </c>
      <c r="O116" s="145">
        <f t="shared" si="33"/>
        <v>0</v>
      </c>
      <c r="P116" s="145">
        <v>0</v>
      </c>
      <c r="Q116" s="145">
        <f t="shared" si="34"/>
        <v>0</v>
      </c>
      <c r="R116" s="145"/>
      <c r="S116" s="145"/>
      <c r="T116" s="146">
        <v>0</v>
      </c>
      <c r="U116" s="145">
        <f t="shared" si="35"/>
        <v>0</v>
      </c>
      <c r="V116" s="137"/>
      <c r="W116" s="137"/>
      <c r="X116" s="137"/>
      <c r="Y116" s="137"/>
      <c r="Z116" s="137"/>
      <c r="AA116" s="137"/>
      <c r="AB116" s="137"/>
      <c r="AC116" s="137"/>
      <c r="AD116" s="137"/>
      <c r="AE116" s="137" t="s">
        <v>117</v>
      </c>
      <c r="AF116" s="137"/>
      <c r="AG116" s="137"/>
      <c r="AH116" s="137"/>
      <c r="AI116" s="137"/>
      <c r="AJ116" s="137"/>
      <c r="AK116" s="137"/>
      <c r="AL116" s="137"/>
      <c r="AM116" s="137"/>
      <c r="AN116" s="137"/>
      <c r="AO116" s="137"/>
      <c r="AP116" s="137"/>
      <c r="AQ116" s="137"/>
      <c r="AR116" s="137"/>
      <c r="AS116" s="137"/>
      <c r="AT116" s="137"/>
      <c r="AU116" s="137"/>
      <c r="AV116" s="137"/>
      <c r="AW116" s="137"/>
      <c r="AX116" s="137"/>
      <c r="AY116" s="137"/>
      <c r="AZ116" s="137"/>
      <c r="BA116" s="137"/>
      <c r="BB116" s="137"/>
      <c r="BC116" s="137"/>
      <c r="BD116" s="137"/>
      <c r="BE116" s="137"/>
      <c r="BF116" s="137"/>
      <c r="BG116" s="137"/>
      <c r="BH116" s="137"/>
    </row>
    <row r="117" spans="1:60" x14ac:dyDescent="0.2">
      <c r="A117" s="139" t="s">
        <v>112</v>
      </c>
      <c r="B117" s="139" t="s">
        <v>81</v>
      </c>
      <c r="C117" s="169" t="s">
        <v>82</v>
      </c>
      <c r="D117" s="147"/>
      <c r="E117" s="151"/>
      <c r="F117" s="153"/>
      <c r="G117" s="153">
        <v>0</v>
      </c>
      <c r="H117" s="153"/>
      <c r="I117" s="153">
        <f>SUM(I118:I126)</f>
        <v>5925.27</v>
      </c>
      <c r="J117" s="153"/>
      <c r="K117" s="153">
        <f>SUM(K118:K126)</f>
        <v>9845.7699999999986</v>
      </c>
      <c r="L117" s="153"/>
      <c r="M117" s="153">
        <f>SUM(M118:M126)</f>
        <v>0</v>
      </c>
      <c r="N117" s="148"/>
      <c r="O117" s="148">
        <f>SUM(O118:O126)</f>
        <v>0.12989000000000001</v>
      </c>
      <c r="P117" s="148"/>
      <c r="Q117" s="148">
        <f>SUM(Q118:Q126)</f>
        <v>0</v>
      </c>
      <c r="R117" s="148"/>
      <c r="S117" s="148"/>
      <c r="T117" s="149"/>
      <c r="U117" s="148">
        <f>SUM(U118:U126)</f>
        <v>13.120000000000001</v>
      </c>
      <c r="AE117" t="s">
        <v>113</v>
      </c>
    </row>
    <row r="118" spans="1:60" outlineLevel="1" x14ac:dyDescent="0.2">
      <c r="A118" s="138">
        <v>95</v>
      </c>
      <c r="B118" s="138" t="s">
        <v>309</v>
      </c>
      <c r="C118" s="168" t="s">
        <v>310</v>
      </c>
      <c r="D118" s="144" t="s">
        <v>127</v>
      </c>
      <c r="E118" s="150">
        <v>10.5</v>
      </c>
      <c r="F118" s="152">
        <v>0</v>
      </c>
      <c r="G118" s="152">
        <v>0</v>
      </c>
      <c r="H118" s="152">
        <v>5.42</v>
      </c>
      <c r="I118" s="152">
        <f t="shared" ref="I118:I126" si="36">ROUND(E118*H118,2)</f>
        <v>56.91</v>
      </c>
      <c r="J118" s="152">
        <v>91.28</v>
      </c>
      <c r="K118" s="152">
        <f t="shared" ref="K118:K126" si="37">ROUND(E118*J118,2)</f>
        <v>958.44</v>
      </c>
      <c r="L118" s="152">
        <v>0</v>
      </c>
      <c r="M118" s="152">
        <f t="shared" ref="M118:M126" si="38">G118*(1+L118/100)</f>
        <v>0</v>
      </c>
      <c r="N118" s="145">
        <v>0</v>
      </c>
      <c r="O118" s="145">
        <f t="shared" ref="O118:O126" si="39">ROUND(E118*N118,5)</f>
        <v>0</v>
      </c>
      <c r="P118" s="145">
        <v>0</v>
      </c>
      <c r="Q118" s="145">
        <f t="shared" ref="Q118:Q126" si="40">ROUND(E118*P118,5)</f>
        <v>0</v>
      </c>
      <c r="R118" s="145"/>
      <c r="S118" s="145"/>
      <c r="T118" s="146">
        <v>0.154</v>
      </c>
      <c r="U118" s="145">
        <f t="shared" ref="U118:U126" si="41">ROUND(E118*T118,2)</f>
        <v>1.62</v>
      </c>
      <c r="V118" s="137"/>
      <c r="W118" s="137"/>
      <c r="X118" s="137"/>
      <c r="Y118" s="137"/>
      <c r="Z118" s="137"/>
      <c r="AA118" s="137"/>
      <c r="AB118" s="137"/>
      <c r="AC118" s="137"/>
      <c r="AD118" s="137"/>
      <c r="AE118" s="137" t="s">
        <v>117</v>
      </c>
      <c r="AF118" s="137"/>
      <c r="AG118" s="137"/>
      <c r="AH118" s="137"/>
      <c r="AI118" s="137"/>
      <c r="AJ118" s="137"/>
      <c r="AK118" s="137"/>
      <c r="AL118" s="137"/>
      <c r="AM118" s="137"/>
      <c r="AN118" s="137"/>
      <c r="AO118" s="137"/>
      <c r="AP118" s="137"/>
      <c r="AQ118" s="137"/>
      <c r="AR118" s="137"/>
      <c r="AS118" s="137"/>
      <c r="AT118" s="137"/>
      <c r="AU118" s="137"/>
      <c r="AV118" s="137"/>
      <c r="AW118" s="137"/>
      <c r="AX118" s="137"/>
      <c r="AY118" s="137"/>
      <c r="AZ118" s="137"/>
      <c r="BA118" s="137"/>
      <c r="BB118" s="137"/>
      <c r="BC118" s="137"/>
      <c r="BD118" s="137"/>
      <c r="BE118" s="137"/>
      <c r="BF118" s="137"/>
      <c r="BG118" s="137"/>
      <c r="BH118" s="137"/>
    </row>
    <row r="119" spans="1:60" outlineLevel="1" x14ac:dyDescent="0.2">
      <c r="A119" s="138">
        <v>96</v>
      </c>
      <c r="B119" s="138" t="s">
        <v>311</v>
      </c>
      <c r="C119" s="168" t="s">
        <v>312</v>
      </c>
      <c r="D119" s="144" t="s">
        <v>116</v>
      </c>
      <c r="E119" s="150">
        <v>9</v>
      </c>
      <c r="F119" s="152">
        <v>0</v>
      </c>
      <c r="G119" s="152">
        <v>0</v>
      </c>
      <c r="H119" s="152">
        <v>26.65</v>
      </c>
      <c r="I119" s="152">
        <f t="shared" si="36"/>
        <v>239.85</v>
      </c>
      <c r="J119" s="152">
        <v>25.950000000000003</v>
      </c>
      <c r="K119" s="152">
        <f t="shared" si="37"/>
        <v>233.55</v>
      </c>
      <c r="L119" s="152">
        <v>0</v>
      </c>
      <c r="M119" s="152">
        <f t="shared" si="38"/>
        <v>0</v>
      </c>
      <c r="N119" s="145">
        <v>2.1000000000000001E-4</v>
      </c>
      <c r="O119" s="145">
        <f t="shared" si="39"/>
        <v>1.89E-3</v>
      </c>
      <c r="P119" s="145">
        <v>0</v>
      </c>
      <c r="Q119" s="145">
        <f t="shared" si="40"/>
        <v>0</v>
      </c>
      <c r="R119" s="145"/>
      <c r="S119" s="145"/>
      <c r="T119" s="146">
        <v>0.05</v>
      </c>
      <c r="U119" s="145">
        <f t="shared" si="41"/>
        <v>0.45</v>
      </c>
      <c r="V119" s="137"/>
      <c r="W119" s="137"/>
      <c r="X119" s="137"/>
      <c r="Y119" s="137"/>
      <c r="Z119" s="137"/>
      <c r="AA119" s="137"/>
      <c r="AB119" s="137"/>
      <c r="AC119" s="137"/>
      <c r="AD119" s="137"/>
      <c r="AE119" s="137" t="s">
        <v>117</v>
      </c>
      <c r="AF119" s="137"/>
      <c r="AG119" s="137"/>
      <c r="AH119" s="137"/>
      <c r="AI119" s="137"/>
      <c r="AJ119" s="137"/>
      <c r="AK119" s="137"/>
      <c r="AL119" s="137"/>
      <c r="AM119" s="137"/>
      <c r="AN119" s="137"/>
      <c r="AO119" s="137"/>
      <c r="AP119" s="137"/>
      <c r="AQ119" s="137"/>
      <c r="AR119" s="137"/>
      <c r="AS119" s="137"/>
      <c r="AT119" s="137"/>
      <c r="AU119" s="137"/>
      <c r="AV119" s="137"/>
      <c r="AW119" s="137"/>
      <c r="AX119" s="137"/>
      <c r="AY119" s="137"/>
      <c r="AZ119" s="137"/>
      <c r="BA119" s="137"/>
      <c r="BB119" s="137"/>
      <c r="BC119" s="137"/>
      <c r="BD119" s="137"/>
      <c r="BE119" s="137"/>
      <c r="BF119" s="137"/>
      <c r="BG119" s="137"/>
      <c r="BH119" s="137"/>
    </row>
    <row r="120" spans="1:60" outlineLevel="1" x14ac:dyDescent="0.2">
      <c r="A120" s="138">
        <v>97</v>
      </c>
      <c r="B120" s="138" t="s">
        <v>313</v>
      </c>
      <c r="C120" s="168" t="s">
        <v>314</v>
      </c>
      <c r="D120" s="144" t="s">
        <v>116</v>
      </c>
      <c r="E120" s="150">
        <v>5.9</v>
      </c>
      <c r="F120" s="152">
        <v>0</v>
      </c>
      <c r="G120" s="152">
        <v>0</v>
      </c>
      <c r="H120" s="152">
        <v>50</v>
      </c>
      <c r="I120" s="152">
        <f t="shared" si="36"/>
        <v>295</v>
      </c>
      <c r="J120" s="152">
        <v>200</v>
      </c>
      <c r="K120" s="152">
        <f t="shared" si="37"/>
        <v>1180</v>
      </c>
      <c r="L120" s="152">
        <v>0</v>
      </c>
      <c r="M120" s="152">
        <f t="shared" si="38"/>
        <v>0</v>
      </c>
      <c r="N120" s="145">
        <v>0</v>
      </c>
      <c r="O120" s="145">
        <f t="shared" si="39"/>
        <v>0</v>
      </c>
      <c r="P120" s="145">
        <v>0</v>
      </c>
      <c r="Q120" s="145">
        <f t="shared" si="40"/>
        <v>0</v>
      </c>
      <c r="R120" s="145"/>
      <c r="S120" s="145"/>
      <c r="T120" s="146">
        <v>0.33</v>
      </c>
      <c r="U120" s="145">
        <f t="shared" si="41"/>
        <v>1.95</v>
      </c>
      <c r="V120" s="137"/>
      <c r="W120" s="137"/>
      <c r="X120" s="137"/>
      <c r="Y120" s="137"/>
      <c r="Z120" s="137"/>
      <c r="AA120" s="137"/>
      <c r="AB120" s="137"/>
      <c r="AC120" s="137"/>
      <c r="AD120" s="137"/>
      <c r="AE120" s="137" t="s">
        <v>117</v>
      </c>
      <c r="AF120" s="137"/>
      <c r="AG120" s="137"/>
      <c r="AH120" s="137"/>
      <c r="AI120" s="137"/>
      <c r="AJ120" s="137"/>
      <c r="AK120" s="137"/>
      <c r="AL120" s="137"/>
      <c r="AM120" s="137"/>
      <c r="AN120" s="137"/>
      <c r="AO120" s="137"/>
      <c r="AP120" s="137"/>
      <c r="AQ120" s="137"/>
      <c r="AR120" s="137"/>
      <c r="AS120" s="137"/>
      <c r="AT120" s="137"/>
      <c r="AU120" s="137"/>
      <c r="AV120" s="137"/>
      <c r="AW120" s="137"/>
      <c r="AX120" s="137"/>
      <c r="AY120" s="137"/>
      <c r="AZ120" s="137"/>
      <c r="BA120" s="137"/>
      <c r="BB120" s="137"/>
      <c r="BC120" s="137"/>
      <c r="BD120" s="137"/>
      <c r="BE120" s="137"/>
      <c r="BF120" s="137"/>
      <c r="BG120" s="137"/>
      <c r="BH120" s="137"/>
    </row>
    <row r="121" spans="1:60" outlineLevel="1" x14ac:dyDescent="0.2">
      <c r="A121" s="138">
        <v>98</v>
      </c>
      <c r="B121" s="138" t="s">
        <v>315</v>
      </c>
      <c r="C121" s="168" t="s">
        <v>316</v>
      </c>
      <c r="D121" s="144" t="s">
        <v>116</v>
      </c>
      <c r="E121" s="150">
        <v>7.4</v>
      </c>
      <c r="F121" s="152">
        <v>0</v>
      </c>
      <c r="G121" s="152">
        <v>0</v>
      </c>
      <c r="H121" s="152">
        <v>684.25</v>
      </c>
      <c r="I121" s="152">
        <f t="shared" si="36"/>
        <v>5063.45</v>
      </c>
      <c r="J121" s="152">
        <v>735.75</v>
      </c>
      <c r="K121" s="152">
        <f t="shared" si="37"/>
        <v>5444.55</v>
      </c>
      <c r="L121" s="152">
        <v>0</v>
      </c>
      <c r="M121" s="152">
        <f t="shared" si="38"/>
        <v>0</v>
      </c>
      <c r="N121" s="145">
        <v>1.728E-2</v>
      </c>
      <c r="O121" s="145">
        <f t="shared" si="39"/>
        <v>0.12787000000000001</v>
      </c>
      <c r="P121" s="145">
        <v>0</v>
      </c>
      <c r="Q121" s="145">
        <f t="shared" si="40"/>
        <v>0</v>
      </c>
      <c r="R121" s="145"/>
      <c r="S121" s="145"/>
      <c r="T121" s="146">
        <v>1.1618599999999999</v>
      </c>
      <c r="U121" s="145">
        <f t="shared" si="41"/>
        <v>8.6</v>
      </c>
      <c r="V121" s="137"/>
      <c r="W121" s="137"/>
      <c r="X121" s="137"/>
      <c r="Y121" s="137"/>
      <c r="Z121" s="137"/>
      <c r="AA121" s="137"/>
      <c r="AB121" s="137"/>
      <c r="AC121" s="137"/>
      <c r="AD121" s="137"/>
      <c r="AE121" s="137" t="s">
        <v>298</v>
      </c>
      <c r="AF121" s="137"/>
      <c r="AG121" s="137"/>
      <c r="AH121" s="137"/>
      <c r="AI121" s="137"/>
      <c r="AJ121" s="137"/>
      <c r="AK121" s="137"/>
      <c r="AL121" s="137"/>
      <c r="AM121" s="137"/>
      <c r="AN121" s="137"/>
      <c r="AO121" s="137"/>
      <c r="AP121" s="137"/>
      <c r="AQ121" s="137"/>
      <c r="AR121" s="137"/>
      <c r="AS121" s="137"/>
      <c r="AT121" s="137"/>
      <c r="AU121" s="137"/>
      <c r="AV121" s="137"/>
      <c r="AW121" s="137"/>
      <c r="AX121" s="137"/>
      <c r="AY121" s="137"/>
      <c r="AZ121" s="137"/>
      <c r="BA121" s="137"/>
      <c r="BB121" s="137"/>
      <c r="BC121" s="137"/>
      <c r="BD121" s="137"/>
      <c r="BE121" s="137"/>
      <c r="BF121" s="137"/>
      <c r="BG121" s="137"/>
      <c r="BH121" s="137"/>
    </row>
    <row r="122" spans="1:60" outlineLevel="1" x14ac:dyDescent="0.2">
      <c r="A122" s="138">
        <v>99</v>
      </c>
      <c r="B122" s="138" t="s">
        <v>317</v>
      </c>
      <c r="C122" s="168" t="s">
        <v>318</v>
      </c>
      <c r="D122" s="144" t="s">
        <v>127</v>
      </c>
      <c r="E122" s="150">
        <v>4.2</v>
      </c>
      <c r="F122" s="152">
        <v>0</v>
      </c>
      <c r="G122" s="152">
        <v>0</v>
      </c>
      <c r="H122" s="152">
        <v>45</v>
      </c>
      <c r="I122" s="152">
        <f t="shared" si="36"/>
        <v>189</v>
      </c>
      <c r="J122" s="152">
        <v>80</v>
      </c>
      <c r="K122" s="152">
        <f t="shared" si="37"/>
        <v>336</v>
      </c>
      <c r="L122" s="152">
        <v>0</v>
      </c>
      <c r="M122" s="152">
        <f t="shared" si="38"/>
        <v>0</v>
      </c>
      <c r="N122" s="145">
        <v>0</v>
      </c>
      <c r="O122" s="145">
        <f t="shared" si="39"/>
        <v>0</v>
      </c>
      <c r="P122" s="145">
        <v>0</v>
      </c>
      <c r="Q122" s="145">
        <f t="shared" si="40"/>
        <v>0</v>
      </c>
      <c r="R122" s="145"/>
      <c r="S122" s="145"/>
      <c r="T122" s="146">
        <v>0.12</v>
      </c>
      <c r="U122" s="145">
        <f t="shared" si="41"/>
        <v>0.5</v>
      </c>
      <c r="V122" s="137"/>
      <c r="W122" s="137"/>
      <c r="X122" s="137"/>
      <c r="Y122" s="137"/>
      <c r="Z122" s="137"/>
      <c r="AA122" s="137"/>
      <c r="AB122" s="137"/>
      <c r="AC122" s="137"/>
      <c r="AD122" s="137"/>
      <c r="AE122" s="137" t="s">
        <v>117</v>
      </c>
      <c r="AF122" s="137"/>
      <c r="AG122" s="137"/>
      <c r="AH122" s="137"/>
      <c r="AI122" s="137"/>
      <c r="AJ122" s="137"/>
      <c r="AK122" s="137"/>
      <c r="AL122" s="137"/>
      <c r="AM122" s="137"/>
      <c r="AN122" s="137"/>
      <c r="AO122" s="137"/>
      <c r="AP122" s="137"/>
      <c r="AQ122" s="137"/>
      <c r="AR122" s="137"/>
      <c r="AS122" s="137"/>
      <c r="AT122" s="137"/>
      <c r="AU122" s="137"/>
      <c r="AV122" s="137"/>
      <c r="AW122" s="137"/>
      <c r="AX122" s="137"/>
      <c r="AY122" s="137"/>
      <c r="AZ122" s="137"/>
      <c r="BA122" s="137"/>
      <c r="BB122" s="137"/>
      <c r="BC122" s="137"/>
      <c r="BD122" s="137"/>
      <c r="BE122" s="137"/>
      <c r="BF122" s="137"/>
      <c r="BG122" s="137"/>
      <c r="BH122" s="137"/>
    </row>
    <row r="123" spans="1:60" ht="22.5" outlineLevel="1" x14ac:dyDescent="0.2">
      <c r="A123" s="138">
        <v>100</v>
      </c>
      <c r="B123" s="138" t="s">
        <v>319</v>
      </c>
      <c r="C123" s="168" t="s">
        <v>320</v>
      </c>
      <c r="D123" s="144" t="s">
        <v>127</v>
      </c>
      <c r="E123" s="150">
        <v>4.2</v>
      </c>
      <c r="F123" s="152">
        <v>0</v>
      </c>
      <c r="G123" s="152">
        <v>0</v>
      </c>
      <c r="H123" s="152">
        <v>19.3</v>
      </c>
      <c r="I123" s="152">
        <f t="shared" si="36"/>
        <v>81.06</v>
      </c>
      <c r="J123" s="152">
        <v>40.200000000000003</v>
      </c>
      <c r="K123" s="152">
        <f t="shared" si="37"/>
        <v>168.84</v>
      </c>
      <c r="L123" s="152">
        <v>0</v>
      </c>
      <c r="M123" s="152">
        <f t="shared" si="38"/>
        <v>0</v>
      </c>
      <c r="N123" s="145">
        <v>3.0000000000000001E-5</v>
      </c>
      <c r="O123" s="145">
        <f t="shared" si="39"/>
        <v>1.2999999999999999E-4</v>
      </c>
      <c r="P123" s="145">
        <v>0</v>
      </c>
      <c r="Q123" s="145">
        <f t="shared" si="40"/>
        <v>0</v>
      </c>
      <c r="R123" s="145"/>
      <c r="S123" s="145"/>
      <c r="T123" s="146">
        <v>0</v>
      </c>
      <c r="U123" s="145">
        <f t="shared" si="41"/>
        <v>0</v>
      </c>
      <c r="V123" s="137"/>
      <c r="W123" s="137"/>
      <c r="X123" s="137"/>
      <c r="Y123" s="137"/>
      <c r="Z123" s="137"/>
      <c r="AA123" s="137"/>
      <c r="AB123" s="137"/>
      <c r="AC123" s="137"/>
      <c r="AD123" s="137"/>
      <c r="AE123" s="137" t="s">
        <v>117</v>
      </c>
      <c r="AF123" s="137"/>
      <c r="AG123" s="137"/>
      <c r="AH123" s="137"/>
      <c r="AI123" s="137"/>
      <c r="AJ123" s="137"/>
      <c r="AK123" s="137"/>
      <c r="AL123" s="137"/>
      <c r="AM123" s="137"/>
      <c r="AN123" s="137"/>
      <c r="AO123" s="137"/>
      <c r="AP123" s="137"/>
      <c r="AQ123" s="137"/>
      <c r="AR123" s="137"/>
      <c r="AS123" s="137"/>
      <c r="AT123" s="137"/>
      <c r="AU123" s="137"/>
      <c r="AV123" s="137"/>
      <c r="AW123" s="137"/>
      <c r="AX123" s="137"/>
      <c r="AY123" s="137"/>
      <c r="AZ123" s="137"/>
      <c r="BA123" s="137"/>
      <c r="BB123" s="137"/>
      <c r="BC123" s="137"/>
      <c r="BD123" s="137"/>
      <c r="BE123" s="137"/>
      <c r="BF123" s="137"/>
      <c r="BG123" s="137"/>
      <c r="BH123" s="137"/>
    </row>
    <row r="124" spans="1:60" outlineLevel="1" x14ac:dyDescent="0.2">
      <c r="A124" s="138">
        <v>101</v>
      </c>
      <c r="B124" s="138" t="s">
        <v>321</v>
      </c>
      <c r="C124" s="168" t="s">
        <v>322</v>
      </c>
      <c r="D124" s="144" t="s">
        <v>0</v>
      </c>
      <c r="E124" s="150">
        <v>142.4665</v>
      </c>
      <c r="F124" s="152">
        <v>0</v>
      </c>
      <c r="G124" s="152">
        <v>0</v>
      </c>
      <c r="H124" s="152">
        <v>0</v>
      </c>
      <c r="I124" s="152">
        <f t="shared" si="36"/>
        <v>0</v>
      </c>
      <c r="J124" s="152">
        <v>3.95</v>
      </c>
      <c r="K124" s="152">
        <f t="shared" si="37"/>
        <v>562.74</v>
      </c>
      <c r="L124" s="152">
        <v>0</v>
      </c>
      <c r="M124" s="152">
        <f t="shared" si="38"/>
        <v>0</v>
      </c>
      <c r="N124" s="145">
        <v>0</v>
      </c>
      <c r="O124" s="145">
        <f t="shared" si="39"/>
        <v>0</v>
      </c>
      <c r="P124" s="145">
        <v>0</v>
      </c>
      <c r="Q124" s="145">
        <f t="shared" si="40"/>
        <v>0</v>
      </c>
      <c r="R124" s="145"/>
      <c r="S124" s="145"/>
      <c r="T124" s="146">
        <v>0</v>
      </c>
      <c r="U124" s="145">
        <f t="shared" si="41"/>
        <v>0</v>
      </c>
      <c r="V124" s="137"/>
      <c r="W124" s="137"/>
      <c r="X124" s="137"/>
      <c r="Y124" s="137"/>
      <c r="Z124" s="137"/>
      <c r="AA124" s="137"/>
      <c r="AB124" s="137"/>
      <c r="AC124" s="137"/>
      <c r="AD124" s="137"/>
      <c r="AE124" s="137" t="s">
        <v>117</v>
      </c>
      <c r="AF124" s="137"/>
      <c r="AG124" s="137"/>
      <c r="AH124" s="137"/>
      <c r="AI124" s="137"/>
      <c r="AJ124" s="137"/>
      <c r="AK124" s="137"/>
      <c r="AL124" s="137"/>
      <c r="AM124" s="137"/>
      <c r="AN124" s="137"/>
      <c r="AO124" s="137"/>
      <c r="AP124" s="137"/>
      <c r="AQ124" s="137"/>
      <c r="AR124" s="137"/>
      <c r="AS124" s="137"/>
      <c r="AT124" s="137"/>
      <c r="AU124" s="137"/>
      <c r="AV124" s="137"/>
      <c r="AW124" s="137"/>
      <c r="AX124" s="137"/>
      <c r="AY124" s="137"/>
      <c r="AZ124" s="137"/>
      <c r="BA124" s="137"/>
      <c r="BB124" s="137"/>
      <c r="BC124" s="137"/>
      <c r="BD124" s="137"/>
      <c r="BE124" s="137"/>
      <c r="BF124" s="137"/>
      <c r="BG124" s="137"/>
      <c r="BH124" s="137"/>
    </row>
    <row r="125" spans="1:60" outlineLevel="1" x14ac:dyDescent="0.2">
      <c r="A125" s="138">
        <v>102</v>
      </c>
      <c r="B125" s="138" t="s">
        <v>323</v>
      </c>
      <c r="C125" s="168" t="s">
        <v>324</v>
      </c>
      <c r="D125" s="144" t="s">
        <v>0</v>
      </c>
      <c r="E125" s="150">
        <v>142.4665</v>
      </c>
      <c r="F125" s="152">
        <v>0</v>
      </c>
      <c r="G125" s="152">
        <v>0</v>
      </c>
      <c r="H125" s="152">
        <v>0</v>
      </c>
      <c r="I125" s="152">
        <f t="shared" si="36"/>
        <v>0</v>
      </c>
      <c r="J125" s="152">
        <v>3.35</v>
      </c>
      <c r="K125" s="152">
        <f t="shared" si="37"/>
        <v>477.26</v>
      </c>
      <c r="L125" s="152">
        <v>0</v>
      </c>
      <c r="M125" s="152">
        <f t="shared" si="38"/>
        <v>0</v>
      </c>
      <c r="N125" s="145">
        <v>0</v>
      </c>
      <c r="O125" s="145">
        <f t="shared" si="39"/>
        <v>0</v>
      </c>
      <c r="P125" s="145">
        <v>0</v>
      </c>
      <c r="Q125" s="145">
        <f t="shared" si="40"/>
        <v>0</v>
      </c>
      <c r="R125" s="145"/>
      <c r="S125" s="145"/>
      <c r="T125" s="146">
        <v>0</v>
      </c>
      <c r="U125" s="145">
        <f t="shared" si="41"/>
        <v>0</v>
      </c>
      <c r="V125" s="137"/>
      <c r="W125" s="137"/>
      <c r="X125" s="137"/>
      <c r="Y125" s="137"/>
      <c r="Z125" s="137"/>
      <c r="AA125" s="137"/>
      <c r="AB125" s="137"/>
      <c r="AC125" s="137"/>
      <c r="AD125" s="137"/>
      <c r="AE125" s="137" t="s">
        <v>117</v>
      </c>
      <c r="AF125" s="137"/>
      <c r="AG125" s="137"/>
      <c r="AH125" s="137"/>
      <c r="AI125" s="137"/>
      <c r="AJ125" s="137"/>
      <c r="AK125" s="137"/>
      <c r="AL125" s="137"/>
      <c r="AM125" s="137"/>
      <c r="AN125" s="137"/>
      <c r="AO125" s="137"/>
      <c r="AP125" s="137"/>
      <c r="AQ125" s="137"/>
      <c r="AR125" s="137"/>
      <c r="AS125" s="137"/>
      <c r="AT125" s="137"/>
      <c r="AU125" s="137"/>
      <c r="AV125" s="137"/>
      <c r="AW125" s="137"/>
      <c r="AX125" s="137"/>
      <c r="AY125" s="137"/>
      <c r="AZ125" s="137"/>
      <c r="BA125" s="137"/>
      <c r="BB125" s="137"/>
      <c r="BC125" s="137"/>
      <c r="BD125" s="137"/>
      <c r="BE125" s="137"/>
      <c r="BF125" s="137"/>
      <c r="BG125" s="137"/>
      <c r="BH125" s="137"/>
    </row>
    <row r="126" spans="1:60" outlineLevel="1" x14ac:dyDescent="0.2">
      <c r="A126" s="138">
        <v>103</v>
      </c>
      <c r="B126" s="138" t="s">
        <v>325</v>
      </c>
      <c r="C126" s="168" t="s">
        <v>326</v>
      </c>
      <c r="D126" s="144" t="s">
        <v>0</v>
      </c>
      <c r="E126" s="150">
        <v>2849.33</v>
      </c>
      <c r="F126" s="152">
        <v>0</v>
      </c>
      <c r="G126" s="152">
        <v>0</v>
      </c>
      <c r="H126" s="152">
        <v>0</v>
      </c>
      <c r="I126" s="152">
        <f t="shared" si="36"/>
        <v>0</v>
      </c>
      <c r="J126" s="152">
        <v>0.17</v>
      </c>
      <c r="K126" s="152">
        <f t="shared" si="37"/>
        <v>484.39</v>
      </c>
      <c r="L126" s="152">
        <v>0</v>
      </c>
      <c r="M126" s="152">
        <f t="shared" si="38"/>
        <v>0</v>
      </c>
      <c r="N126" s="145">
        <v>0</v>
      </c>
      <c r="O126" s="145">
        <f t="shared" si="39"/>
        <v>0</v>
      </c>
      <c r="P126" s="145">
        <v>0</v>
      </c>
      <c r="Q126" s="145">
        <f t="shared" si="40"/>
        <v>0</v>
      </c>
      <c r="R126" s="145"/>
      <c r="S126" s="145"/>
      <c r="T126" s="146">
        <v>0</v>
      </c>
      <c r="U126" s="145">
        <f t="shared" si="41"/>
        <v>0</v>
      </c>
      <c r="V126" s="137"/>
      <c r="W126" s="137"/>
      <c r="X126" s="137"/>
      <c r="Y126" s="137"/>
      <c r="Z126" s="137"/>
      <c r="AA126" s="137"/>
      <c r="AB126" s="137"/>
      <c r="AC126" s="137"/>
      <c r="AD126" s="137"/>
      <c r="AE126" s="137" t="s">
        <v>117</v>
      </c>
      <c r="AF126" s="137"/>
      <c r="AG126" s="137"/>
      <c r="AH126" s="137"/>
      <c r="AI126" s="137"/>
      <c r="AJ126" s="137"/>
      <c r="AK126" s="137"/>
      <c r="AL126" s="137"/>
      <c r="AM126" s="137"/>
      <c r="AN126" s="137"/>
      <c r="AO126" s="137"/>
      <c r="AP126" s="137"/>
      <c r="AQ126" s="137"/>
      <c r="AR126" s="137"/>
      <c r="AS126" s="137"/>
      <c r="AT126" s="137"/>
      <c r="AU126" s="137"/>
      <c r="AV126" s="137"/>
      <c r="AW126" s="137"/>
      <c r="AX126" s="137"/>
      <c r="AY126" s="137"/>
      <c r="AZ126" s="137"/>
      <c r="BA126" s="137"/>
      <c r="BB126" s="137"/>
      <c r="BC126" s="137"/>
      <c r="BD126" s="137"/>
      <c r="BE126" s="137"/>
      <c r="BF126" s="137"/>
      <c r="BG126" s="137"/>
      <c r="BH126" s="137"/>
    </row>
    <row r="127" spans="1:60" x14ac:dyDescent="0.2">
      <c r="A127" s="139" t="s">
        <v>112</v>
      </c>
      <c r="B127" s="139" t="s">
        <v>83</v>
      </c>
      <c r="C127" s="169" t="s">
        <v>84</v>
      </c>
      <c r="D127" s="147"/>
      <c r="E127" s="151"/>
      <c r="F127" s="153"/>
      <c r="G127" s="153">
        <v>0</v>
      </c>
      <c r="H127" s="153"/>
      <c r="I127" s="153">
        <f>SUM(I128:I129)</f>
        <v>219.76</v>
      </c>
      <c r="J127" s="153"/>
      <c r="K127" s="153">
        <f>SUM(K128:K129)</f>
        <v>600.24</v>
      </c>
      <c r="L127" s="153"/>
      <c r="M127" s="153">
        <f>SUM(M128:M129)</f>
        <v>0</v>
      </c>
      <c r="N127" s="148"/>
      <c r="O127" s="148">
        <f>SUM(O128:O129)</f>
        <v>5.1599999999999997E-3</v>
      </c>
      <c r="P127" s="148"/>
      <c r="Q127" s="148">
        <f>SUM(Q128:Q129)</f>
        <v>0</v>
      </c>
      <c r="R127" s="148"/>
      <c r="S127" s="148"/>
      <c r="T127" s="149"/>
      <c r="U127" s="148">
        <f>SUM(U128:U129)</f>
        <v>1.1099999999999999</v>
      </c>
      <c r="AE127" t="s">
        <v>113</v>
      </c>
    </row>
    <row r="128" spans="1:60" outlineLevel="1" x14ac:dyDescent="0.2">
      <c r="A128" s="138">
        <v>104</v>
      </c>
      <c r="B128" s="138" t="s">
        <v>327</v>
      </c>
      <c r="C128" s="168" t="s">
        <v>328</v>
      </c>
      <c r="D128" s="144" t="s">
        <v>116</v>
      </c>
      <c r="E128" s="150">
        <v>8.1999999999999993</v>
      </c>
      <c r="F128" s="152">
        <v>0</v>
      </c>
      <c r="G128" s="152">
        <v>0</v>
      </c>
      <c r="H128" s="152">
        <v>7.27</v>
      </c>
      <c r="I128" s="152">
        <f>ROUND(E128*H128,2)</f>
        <v>59.61</v>
      </c>
      <c r="J128" s="152">
        <v>17.73</v>
      </c>
      <c r="K128" s="152">
        <f>ROUND(E128*J128,2)</f>
        <v>145.38999999999999</v>
      </c>
      <c r="L128" s="152">
        <v>0</v>
      </c>
      <c r="M128" s="152">
        <f>G128*(1+L128/100)</f>
        <v>0</v>
      </c>
      <c r="N128" s="145">
        <v>1.7000000000000001E-4</v>
      </c>
      <c r="O128" s="145">
        <f>ROUND(E128*N128,5)</f>
        <v>1.39E-3</v>
      </c>
      <c r="P128" s="145">
        <v>0</v>
      </c>
      <c r="Q128" s="145">
        <f>ROUND(E128*P128,5)</f>
        <v>0</v>
      </c>
      <c r="R128" s="145"/>
      <c r="S128" s="145"/>
      <c r="T128" s="146">
        <v>3.2480000000000002E-2</v>
      </c>
      <c r="U128" s="145">
        <f>ROUND(E128*T128,2)</f>
        <v>0.27</v>
      </c>
      <c r="V128" s="137"/>
      <c r="W128" s="137"/>
      <c r="X128" s="137"/>
      <c r="Y128" s="137"/>
      <c r="Z128" s="137"/>
      <c r="AA128" s="137"/>
      <c r="AB128" s="137"/>
      <c r="AC128" s="137"/>
      <c r="AD128" s="137"/>
      <c r="AE128" s="137" t="s">
        <v>117</v>
      </c>
      <c r="AF128" s="137"/>
      <c r="AG128" s="137"/>
      <c r="AH128" s="137"/>
      <c r="AI128" s="137"/>
      <c r="AJ128" s="137"/>
      <c r="AK128" s="137"/>
      <c r="AL128" s="137"/>
      <c r="AM128" s="137"/>
      <c r="AN128" s="137"/>
      <c r="AO128" s="137"/>
      <c r="AP128" s="137"/>
      <c r="AQ128" s="137"/>
      <c r="AR128" s="137"/>
      <c r="AS128" s="137"/>
      <c r="AT128" s="137"/>
      <c r="AU128" s="137"/>
      <c r="AV128" s="137"/>
      <c r="AW128" s="137"/>
      <c r="AX128" s="137"/>
      <c r="AY128" s="137"/>
      <c r="AZ128" s="137"/>
      <c r="BA128" s="137"/>
      <c r="BB128" s="137"/>
      <c r="BC128" s="137"/>
      <c r="BD128" s="137"/>
      <c r="BE128" s="137"/>
      <c r="BF128" s="137"/>
      <c r="BG128" s="137"/>
      <c r="BH128" s="137"/>
    </row>
    <row r="129" spans="1:60" outlineLevel="1" x14ac:dyDescent="0.2">
      <c r="A129" s="162">
        <v>105</v>
      </c>
      <c r="B129" s="162" t="s">
        <v>329</v>
      </c>
      <c r="C129" s="170" t="s">
        <v>330</v>
      </c>
      <c r="D129" s="163" t="s">
        <v>116</v>
      </c>
      <c r="E129" s="164">
        <v>8.1999999999999993</v>
      </c>
      <c r="F129" s="165">
        <v>0</v>
      </c>
      <c r="G129" s="165">
        <v>0</v>
      </c>
      <c r="H129" s="165">
        <v>19.53</v>
      </c>
      <c r="I129" s="165">
        <f>ROUND(E129*H129,2)</f>
        <v>160.15</v>
      </c>
      <c r="J129" s="165">
        <v>55.47</v>
      </c>
      <c r="K129" s="165">
        <f>ROUND(E129*J129,2)</f>
        <v>454.85</v>
      </c>
      <c r="L129" s="165">
        <v>0</v>
      </c>
      <c r="M129" s="165">
        <f>G129*(1+L129/100)</f>
        <v>0</v>
      </c>
      <c r="N129" s="166">
        <v>4.6000000000000001E-4</v>
      </c>
      <c r="O129" s="166">
        <f>ROUND(E129*N129,5)</f>
        <v>3.7699999999999999E-3</v>
      </c>
      <c r="P129" s="166">
        <v>0</v>
      </c>
      <c r="Q129" s="166">
        <f>ROUND(E129*P129,5)</f>
        <v>0</v>
      </c>
      <c r="R129" s="166"/>
      <c r="S129" s="166"/>
      <c r="T129" s="167">
        <v>0.10191</v>
      </c>
      <c r="U129" s="166">
        <f>ROUND(E129*T129,2)</f>
        <v>0.84</v>
      </c>
      <c r="V129" s="137"/>
      <c r="W129" s="137"/>
      <c r="X129" s="137"/>
      <c r="Y129" s="137"/>
      <c r="Z129" s="137"/>
      <c r="AA129" s="137"/>
      <c r="AB129" s="137"/>
      <c r="AC129" s="137"/>
      <c r="AD129" s="137"/>
      <c r="AE129" s="137" t="s">
        <v>117</v>
      </c>
      <c r="AF129" s="137"/>
      <c r="AG129" s="137"/>
      <c r="AH129" s="137"/>
      <c r="AI129" s="137"/>
      <c r="AJ129" s="137"/>
      <c r="AK129" s="137"/>
      <c r="AL129" s="137"/>
      <c r="AM129" s="137"/>
      <c r="AN129" s="137"/>
      <c r="AO129" s="137"/>
      <c r="AP129" s="137"/>
      <c r="AQ129" s="137"/>
      <c r="AR129" s="137"/>
      <c r="AS129" s="137"/>
      <c r="AT129" s="137"/>
      <c r="AU129" s="137"/>
      <c r="AV129" s="137"/>
      <c r="AW129" s="137"/>
      <c r="AX129" s="137"/>
      <c r="AY129" s="137"/>
      <c r="AZ129" s="137"/>
      <c r="BA129" s="137"/>
      <c r="BB129" s="137"/>
      <c r="BC129" s="137"/>
      <c r="BD129" s="137"/>
      <c r="BE129" s="137"/>
      <c r="BF129" s="137"/>
      <c r="BG129" s="137"/>
      <c r="BH129" s="137"/>
    </row>
    <row r="130" spans="1:60" x14ac:dyDescent="0.2">
      <c r="A130" s="4"/>
      <c r="B130" s="5" t="s">
        <v>331</v>
      </c>
      <c r="C130" s="171" t="s">
        <v>331</v>
      </c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AC130">
        <v>15</v>
      </c>
      <c r="AD130">
        <v>21</v>
      </c>
    </row>
    <row r="131" spans="1:60" x14ac:dyDescent="0.2">
      <c r="C131" s="172"/>
      <c r="AE131" t="s">
        <v>332</v>
      </c>
    </row>
  </sheetData>
  <mergeCells count="4">
    <mergeCell ref="A1:G1"/>
    <mergeCell ref="C2:G2"/>
    <mergeCell ref="C3:G3"/>
    <mergeCell ref="C4:G4"/>
  </mergeCells>
  <pageMargins left="0.39370078740157499" right="0.19685039370078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47</vt:i4>
      </vt:variant>
    </vt:vector>
  </HeadingPairs>
  <TitlesOfParts>
    <vt:vector size="51" baseType="lpstr">
      <vt:lpstr>Pokyny pro vyplnění</vt:lpstr>
      <vt:lpstr>Stavba</vt:lpstr>
      <vt:lpstr>VzorPolozky</vt:lpstr>
      <vt:lpstr>Rozpočet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'Rozpočet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</dc:creator>
  <cp:lastModifiedBy>Vladimír Korek</cp:lastModifiedBy>
  <cp:lastPrinted>2014-02-28T09:52:57Z</cp:lastPrinted>
  <dcterms:created xsi:type="dcterms:W3CDTF">2009-04-08T07:15:50Z</dcterms:created>
  <dcterms:modified xsi:type="dcterms:W3CDTF">2024-08-14T12:19:39Z</dcterms:modified>
</cp:coreProperties>
</file>