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ír Korek\Documents\Obec\STAVBY OBCE\2023\Dědina - parkoviště\VŘ\"/>
    </mc:Choice>
  </mc:AlternateContent>
  <xr:revisionPtr revIDLastSave="0" documentId="13_ncr:1_{5D278892-4340-4AAB-8D98-AF274587A94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Pol'!$A$1:$U$34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2" l="1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G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G25" i="12"/>
  <c r="I26" i="12"/>
  <c r="I25" i="12" s="1"/>
  <c r="K26" i="12"/>
  <c r="K25" i="12" s="1"/>
  <c r="M26" i="12"/>
  <c r="M25" i="12" s="1"/>
  <c r="O26" i="12"/>
  <c r="O25" i="12" s="1"/>
  <c r="Q26" i="12"/>
  <c r="Q25" i="12" s="1"/>
  <c r="U26" i="12"/>
  <c r="U25" i="12" s="1"/>
  <c r="I28" i="12"/>
  <c r="K28" i="12"/>
  <c r="M28" i="12"/>
  <c r="O28" i="12"/>
  <c r="Q28" i="12"/>
  <c r="U28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Q31" i="12"/>
  <c r="U31" i="12"/>
  <c r="I32" i="12"/>
  <c r="I31" i="12" s="1"/>
  <c r="K32" i="12"/>
  <c r="K31" i="12" s="1"/>
  <c r="M32" i="12"/>
  <c r="M31" i="12" s="1"/>
  <c r="O32" i="12"/>
  <c r="O31" i="12" s="1"/>
  <c r="Q32" i="12"/>
  <c r="U32" i="12"/>
  <c r="F40" i="1"/>
  <c r="G40" i="1"/>
  <c r="H40" i="1"/>
  <c r="I40" i="1"/>
  <c r="J39" i="1" s="1"/>
  <c r="J40" i="1" s="1"/>
  <c r="J28" i="1"/>
  <c r="J26" i="1"/>
  <c r="G38" i="1"/>
  <c r="F38" i="1"/>
  <c r="J23" i="1"/>
  <c r="J24" i="1"/>
  <c r="J25" i="1"/>
  <c r="J27" i="1"/>
  <c r="E24" i="1"/>
  <c r="E26" i="1"/>
  <c r="O17" i="12" l="1"/>
  <c r="K17" i="12"/>
  <c r="Q8" i="12"/>
  <c r="I8" i="12"/>
  <c r="M8" i="12"/>
  <c r="M27" i="12"/>
  <c r="Q27" i="12"/>
  <c r="I27" i="12"/>
  <c r="O8" i="12"/>
  <c r="U8" i="12"/>
  <c r="K8" i="12"/>
  <c r="U17" i="12"/>
  <c r="U27" i="12"/>
  <c r="K27" i="12"/>
  <c r="O27" i="12"/>
  <c r="Q17" i="12"/>
  <c r="I17" i="12"/>
  <c r="M1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<sst xmlns="http://schemas.openxmlformats.org/spreadsheetml/2006/main" count="224" uniqueCount="147">
  <si>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</si>
  <si>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</si>
  <si>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</si>
  <si>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</si>
  <si>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</si>
  <si>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</si>
  <si>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</si>
  <si>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</si>
  <si>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</si>
  <si>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</si>
  <si>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</si>
  <si>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</si>
  <si>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</si>
  <si>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</si>
  <si>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</si>
  <si>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</si>
  <si>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</si>
  <si>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</si>
  <si>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</si>
  <si>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</si>
  <si>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</si>
  <si>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</si>
  <si>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</si>
  <si>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</si>
  <si>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</si>
  <si>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</si>
  <si>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</si>
  <si>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</si>
  <si>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</si>
  <si>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</si>
  <si>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</si>
  <si>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</si>
  <si>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</si>
  <si>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</si>
  <si>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</si>
  <si>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</si>
  <si>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</si>
  <si>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</si>
  <si>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</si>
  <si>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</si>
  <si>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</si>
  <si>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</si>
  <si>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</si>
  <si>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</si>
  <si>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</si>
  <si>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Višňové - odstavné plochy na par. č. 3898/6 - místní část " Na dědině"</t>
  </si>
  <si>
    <t>Městys Višňové</t>
  </si>
  <si>
    <t>Višňové 212</t>
  </si>
  <si>
    <t>Višňové</t>
  </si>
  <si>
    <t>671 38</t>
  </si>
  <si>
    <t>00293784</t>
  </si>
  <si>
    <t>CZ00293784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</si>
  <si>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</si>
  <si>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</si>
  <si>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</si>
  <si>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</si>
  <si>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</si>
  <si>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</si>
  <si>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</si>
  <si>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</si>
  <si>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</si>
  <si>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</si>
  <si>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</si>
  <si>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</si>
  <si>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</si>
  <si>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</si>
  <si>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</si>
  <si>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</si>
  <si>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</si>
  <si>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</si>
  <si>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</si>
  <si>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</si>
  <si>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</si>
  <si>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</si>
  <si>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</si>
  <si>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</si>
  <si>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</si>
  <si>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</si>
  <si>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</si>
  <si>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</si>
  <si>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</si>
  <si>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</si>
  <si>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</si>
  <si>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</si>
  <si>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</si>
  <si>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</si>
  <si>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</si>
  <si>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</si>
  <si>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</si>
  <si>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</si>
  <si>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</si>
  <si>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</si>
  <si>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</si>
  <si>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</si>
  <si>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</si>
  <si>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</si>
  <si>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122202201R00</t>
  </si>
  <si>
    <t>Odkopávky pro silnice v hor. 3 do 100 m3</t>
  </si>
  <si>
    <t>m3</t>
  </si>
  <si>
    <t>POL1_0</t>
  </si>
  <si>
    <t>162201101R00</t>
  </si>
  <si>
    <t>Vodorovné přemístění výkopku z hor.1-4 do 20 m</t>
  </si>
  <si>
    <t>162701105R00</t>
  </si>
  <si>
    <t>Vodorovné přemístění výkopku z hor.1-4 do 10000 m</t>
  </si>
  <si>
    <t>162701109R00</t>
  </si>
  <si>
    <t>Příplatek k vod. přemístění hor.1-4 za další 1 km</t>
  </si>
  <si>
    <t>199000002R00</t>
  </si>
  <si>
    <t>Poplatek za skládku horniny 1- 4, č. dle katal. odpadů 17 05 04</t>
  </si>
  <si>
    <t>181101102R00</t>
  </si>
  <si>
    <t>Úprava pláně v zářezech v hor. 1-4, se zhutněním</t>
  </si>
  <si>
    <t>m2</t>
  </si>
  <si>
    <t>181301102R00</t>
  </si>
  <si>
    <t>Rozprostření ornice, rovina, tl. 10-15 cm,do 500m2, úprava za obrubou chodníkovou 10/25/100</t>
  </si>
  <si>
    <t>180400020RA0</t>
  </si>
  <si>
    <t>Založení trávníku parkového, rovina, dodání osiva</t>
  </si>
  <si>
    <t>POL2_0</t>
  </si>
  <si>
    <t>564831111RT2</t>
  </si>
  <si>
    <t>Podklad ze štěrkodrti po zhutnění tloušťky 10 cm, štěrkodrť frakce 0-32 mm</t>
  </si>
  <si>
    <t>Podklad ze štěrkodrti po zhutnění tloušťky 10 cm, štěrkodrť frakce 0-32 mm zapravení kolem sil.obrub</t>
  </si>
  <si>
    <t>564851111RT2</t>
  </si>
  <si>
    <t>Podklad ze štěrkodrti po zhutnění tloušťky 15 cm, štěrkodrť frakce 0-32 mm</t>
  </si>
  <si>
    <t>596921113R00</t>
  </si>
  <si>
    <t>Kladení bet.veget. dlaždic,lože 30 mm,pl.do 500 m2</t>
  </si>
  <si>
    <t>596921191R00</t>
  </si>
  <si>
    <t>Příplatek za výpl.spár veg.bet.dlaždic,bez dodávky</t>
  </si>
  <si>
    <t>59228263R</t>
  </si>
  <si>
    <t>Tvárnice zatravňovací výška 80 x 400 x 600 mm přírodní</t>
  </si>
  <si>
    <t>kus</t>
  </si>
  <si>
    <t>POL3_0</t>
  </si>
  <si>
    <t>583424801R</t>
  </si>
  <si>
    <t>Kamenivo drcené 4/8 prané Olbramovice, JHM</t>
  </si>
  <si>
    <t>t</t>
  </si>
  <si>
    <t>899231111R00</t>
  </si>
  <si>
    <t>Výšková úprava vstupu do 20 cm, zvýšení mříže</t>
  </si>
  <si>
    <t>917862111R00</t>
  </si>
  <si>
    <t>Osazení stojat. obrub.bet. s opěrou,lože z C 12/15</t>
  </si>
  <si>
    <t>m</t>
  </si>
  <si>
    <t>59217476R</t>
  </si>
  <si>
    <t>Obrubník silniční nájezdový výška 150 mm, 1000 x 150 mm šedý</t>
  </si>
  <si>
    <t>59217410R</t>
  </si>
  <si>
    <t>Obrubník chodníkový GRANITOID ABO 100/10/25 II nat</t>
  </si>
  <si>
    <t>998223011R00</t>
  </si>
  <si>
    <t>Přesun hmot, pozemní komunikace, kryt dlážděný</t>
  </si>
  <si>
    <t/>
  </si>
  <si>
    <t>END</t>
  </si>
  <si>
    <t>Višňové - Dědina - odstavné plochy na parcele č. 3898/6</t>
  </si>
  <si>
    <t xml:space="preserve">Višňové - Dědina - odstavné plochy na parcele č. 3898/6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</si>
</sst>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4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Font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8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18" xfId="0" applyNumberFormat="1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right" indent="1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9" fontId="8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7" t="s">
        <v>38</v>
      </c>
    </row>
    <row r="2" spans="1:7" ht="57.75" customHeight="1" x14ac:dyDescent="0.2">
      <c r="A2" s="173" t="s">
        <v>39</v>
      </c>
      <c r="B2" s="173"/>
      <c r="C2" s="173"/>
      <c r="D2" s="173"/>
      <c r="E2" s="173"/>
      <c r="F2" s="173"/>
      <c r="G2" s="17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5"/>
  <sheetViews>
    <sheetView showGridLines="0" tabSelected="1" topLeftCell="B1" zoomScaleNormal="100" zoomScaleSheetLayoutView="75" workbookViewId="0">
      <selection activeCell="D2" sqref="D2:J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2" t="s">
        <v>36</v>
      </c>
      <c r="B1" s="195" t="s">
        <v>42</v>
      </c>
      <c r="C1" s="196"/>
      <c r="D1" s="196"/>
      <c r="E1" s="196"/>
      <c r="F1" s="196"/>
      <c r="G1" s="196"/>
      <c r="H1" s="196"/>
      <c r="I1" s="196"/>
      <c r="J1" s="197"/>
    </row>
    <row r="2" spans="1:15" ht="23.25" customHeight="1" x14ac:dyDescent="0.2">
      <c r="A2" s="3"/>
      <c r="B2" s="70" t="s">
        <v>40</v>
      </c>
      <c r="C2" s="71"/>
      <c r="D2" s="211" t="s">
        <v>146</v>
      </c>
      <c r="E2" s="212"/>
      <c r="F2" s="212"/>
      <c r="G2" s="212"/>
      <c r="H2" s="212"/>
      <c r="I2" s="212"/>
      <c r="J2" s="213"/>
      <c r="O2" s="1"/>
    </row>
    <row r="3" spans="1:15" ht="23.25" hidden="1" customHeight="1" x14ac:dyDescent="0.2">
      <c r="A3" s="3"/>
      <c r="B3" s="72" t="s">
        <v>43</v>
      </c>
      <c r="C3" s="73"/>
      <c r="D3" s="215"/>
      <c r="E3" s="216"/>
      <c r="F3" s="216"/>
      <c r="G3" s="216"/>
      <c r="H3" s="216"/>
      <c r="I3" s="216"/>
      <c r="J3" s="217"/>
    </row>
    <row r="4" spans="1:15" ht="23.25" hidden="1" customHeight="1" x14ac:dyDescent="0.2">
      <c r="A4" s="3"/>
      <c r="B4" s="74" t="s">
        <v>44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">
      <c r="A5" s="3"/>
      <c r="B5" s="39" t="s">
        <v>21</v>
      </c>
      <c r="D5" s="79" t="s">
        <v>46</v>
      </c>
      <c r="E5" s="22"/>
      <c r="F5" s="22"/>
      <c r="G5" s="22"/>
      <c r="H5" s="24" t="s">
        <v>33</v>
      </c>
      <c r="I5" s="79" t="s">
        <v>50</v>
      </c>
      <c r="J5" s="9"/>
    </row>
    <row r="6" spans="1:15" ht="15.75" customHeight="1" x14ac:dyDescent="0.2">
      <c r="A6" s="3"/>
      <c r="B6" s="34"/>
      <c r="C6" s="22"/>
      <c r="D6" s="79" t="s">
        <v>47</v>
      </c>
      <c r="E6" s="22"/>
      <c r="F6" s="22"/>
      <c r="G6" s="22"/>
      <c r="H6" s="24" t="s">
        <v>34</v>
      </c>
      <c r="I6" s="79" t="s">
        <v>51</v>
      </c>
      <c r="J6" s="9"/>
    </row>
    <row r="7" spans="1:15" ht="15.75" customHeight="1" x14ac:dyDescent="0.2">
      <c r="A7" s="3"/>
      <c r="B7" s="35"/>
      <c r="C7" s="80" t="s">
        <v>49</v>
      </c>
      <c r="D7" s="69" t="s">
        <v>48</v>
      </c>
      <c r="E7" s="29"/>
      <c r="F7" s="29"/>
      <c r="G7" s="29"/>
      <c r="H7" s="30"/>
      <c r="I7" s="29"/>
      <c r="J7" s="42"/>
    </row>
    <row r="8" spans="1:15" ht="24" hidden="1" customHeight="1" x14ac:dyDescent="0.2">
      <c r="A8" s="3"/>
      <c r="B8" s="39" t="s">
        <v>19</v>
      </c>
      <c r="D8" s="28"/>
      <c r="H8" s="24" t="s">
        <v>33</v>
      </c>
      <c r="I8" s="28"/>
      <c r="J8" s="9"/>
    </row>
    <row r="9" spans="1:15" ht="15.75" hidden="1" customHeight="1" x14ac:dyDescent="0.2">
      <c r="A9" s="3"/>
      <c r="B9" s="3"/>
      <c r="D9" s="28"/>
      <c r="H9" s="24" t="s">
        <v>34</v>
      </c>
      <c r="I9" s="28"/>
      <c r="J9" s="9"/>
    </row>
    <row r="10" spans="1:15" ht="15.75" hidden="1" customHeight="1" x14ac:dyDescent="0.2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">
      <c r="A11" s="3"/>
      <c r="B11" s="39" t="s">
        <v>18</v>
      </c>
      <c r="D11" s="207"/>
      <c r="E11" s="207"/>
      <c r="F11" s="207"/>
      <c r="G11" s="207"/>
      <c r="H11" s="24" t="s">
        <v>33</v>
      </c>
      <c r="I11" s="79"/>
      <c r="J11" s="9"/>
    </row>
    <row r="12" spans="1:15" ht="15.75" customHeight="1" x14ac:dyDescent="0.2">
      <c r="A12" s="3"/>
      <c r="B12" s="34"/>
      <c r="C12" s="22"/>
      <c r="D12" s="221"/>
      <c r="E12" s="221"/>
      <c r="F12" s="221"/>
      <c r="G12" s="221"/>
      <c r="H12" s="24" t="s">
        <v>34</v>
      </c>
      <c r="I12" s="79"/>
      <c r="J12" s="9"/>
    </row>
    <row r="13" spans="1:15" ht="15.75" customHeight="1" x14ac:dyDescent="0.2">
      <c r="A13" s="3"/>
      <c r="B13" s="35"/>
      <c r="C13" s="80"/>
      <c r="D13" s="181"/>
      <c r="E13" s="181"/>
      <c r="F13" s="181"/>
      <c r="G13" s="181"/>
      <c r="H13" s="25"/>
      <c r="I13" s="29"/>
      <c r="J13" s="42"/>
    </row>
    <row r="14" spans="1:15" ht="24" customHeight="1" x14ac:dyDescent="0.2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">
      <c r="A15" s="3"/>
      <c r="B15" s="43" t="s">
        <v>31</v>
      </c>
      <c r="C15" s="61"/>
      <c r="D15" s="15"/>
      <c r="E15" s="214"/>
      <c r="F15" s="214"/>
      <c r="G15" s="219"/>
      <c r="H15" s="219"/>
      <c r="I15" s="219" t="s">
        <v>28</v>
      </c>
      <c r="J15" s="220"/>
    </row>
    <row r="16" spans="1:15" ht="23.25" customHeight="1" x14ac:dyDescent="0.2">
      <c r="A16" s="126" t="s">
        <v>23</v>
      </c>
      <c r="B16" s="127" t="s">
        <v>23</v>
      </c>
      <c r="C16" s="47"/>
      <c r="D16" s="48"/>
      <c r="E16" s="184"/>
      <c r="F16" s="185"/>
      <c r="G16" s="184"/>
      <c r="H16" s="185"/>
      <c r="I16" s="184">
        <v>0</v>
      </c>
      <c r="J16" s="204"/>
    </row>
    <row r="17" spans="1:10" ht="23.25" customHeight="1" x14ac:dyDescent="0.2">
      <c r="A17" s="126" t="s">
        <v>24</v>
      </c>
      <c r="B17" s="127" t="s">
        <v>24</v>
      </c>
      <c r="C17" s="47"/>
      <c r="D17" s="48"/>
      <c r="E17" s="184"/>
      <c r="F17" s="185"/>
      <c r="G17" s="184"/>
      <c r="H17" s="185"/>
      <c r="I17" s="184">
        <v>0</v>
      </c>
      <c r="J17" s="204"/>
    </row>
    <row r="18" spans="1:10" ht="23.25" customHeight="1" x14ac:dyDescent="0.2">
      <c r="A18" s="126" t="s">
        <v>25</v>
      </c>
      <c r="B18" s="127" t="s">
        <v>25</v>
      </c>
      <c r="C18" s="47"/>
      <c r="D18" s="48"/>
      <c r="E18" s="184"/>
      <c r="F18" s="185"/>
      <c r="G18" s="184"/>
      <c r="H18" s="185"/>
      <c r="I18" s="184">
        <v>0</v>
      </c>
      <c r="J18" s="204"/>
    </row>
    <row r="19" spans="1:10" ht="23.25" customHeight="1" x14ac:dyDescent="0.2">
      <c r="A19" s="126" t="s">
        <v>67</v>
      </c>
      <c r="B19" s="127" t="s">
        <v>26</v>
      </c>
      <c r="C19" s="47"/>
      <c r="D19" s="48"/>
      <c r="E19" s="184"/>
      <c r="F19" s="185"/>
      <c r="G19" s="184"/>
      <c r="H19" s="185"/>
      <c r="I19" s="184">
        <v>0</v>
      </c>
      <c r="J19" s="204"/>
    </row>
    <row r="20" spans="1:10" ht="23.25" customHeight="1" x14ac:dyDescent="0.2">
      <c r="A20" s="126" t="s">
        <v>68</v>
      </c>
      <c r="B20" s="127" t="s">
        <v>27</v>
      </c>
      <c r="C20" s="47"/>
      <c r="D20" s="48"/>
      <c r="E20" s="184"/>
      <c r="F20" s="185"/>
      <c r="G20" s="184"/>
      <c r="H20" s="185"/>
      <c r="I20" s="184">
        <v>0</v>
      </c>
      <c r="J20" s="204"/>
    </row>
    <row r="21" spans="1:10" ht="23.25" customHeight="1" x14ac:dyDescent="0.2">
      <c r="A21" s="3"/>
      <c r="B21" s="63" t="s">
        <v>28</v>
      </c>
      <c r="C21" s="64"/>
      <c r="D21" s="65"/>
      <c r="E21" s="205"/>
      <c r="F21" s="206"/>
      <c r="G21" s="205"/>
      <c r="H21" s="206"/>
      <c r="I21" s="205">
        <v>0</v>
      </c>
      <c r="J21" s="210"/>
    </row>
    <row r="22" spans="1:10" ht="33" customHeight="1" x14ac:dyDescent="0.2">
      <c r="A22" s="3"/>
      <c r="B22" s="54" t="s">
        <v>32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">
      <c r="A23" s="3"/>
      <c r="B23" s="46" t="s">
        <v>11</v>
      </c>
      <c r="C23" s="47"/>
      <c r="D23" s="48"/>
      <c r="E23" s="49">
        <v>15</v>
      </c>
      <c r="F23" s="50" t="s">
        <v>0</v>
      </c>
      <c r="G23" s="202">
        <v>0</v>
      </c>
      <c r="H23" s="203"/>
      <c r="I23" s="203"/>
      <c r="J23" s="51" t="str">
        <f t="shared" ref="J23:J28" si="0">Mena</f>
        <v>CZK</v>
      </c>
    </row>
    <row r="24" spans="1:10" ht="23.25" customHeight="1" x14ac:dyDescent="0.2">
      <c r="A24" s="3"/>
      <c r="B24" s="46" t="s">
        <v>12</v>
      </c>
      <c r="C24" s="47"/>
      <c r="D24" s="48"/>
      <c r="E24" s="49">
        <f>SazbaDPH1</f>
        <v>15</v>
      </c>
      <c r="F24" s="50" t="s">
        <v>0</v>
      </c>
      <c r="G24" s="208">
        <v>0</v>
      </c>
      <c r="H24" s="209"/>
      <c r="I24" s="209"/>
      <c r="J24" s="51" t="str">
        <f t="shared" si="0"/>
        <v>CZK</v>
      </c>
    </row>
    <row r="25" spans="1:10" ht="23.25" customHeight="1" x14ac:dyDescent="0.2">
      <c r="A25" s="3"/>
      <c r="B25" s="46" t="s">
        <v>13</v>
      </c>
      <c r="C25" s="47"/>
      <c r="D25" s="48"/>
      <c r="E25" s="49">
        <v>21</v>
      </c>
      <c r="F25" s="50" t="s">
        <v>0</v>
      </c>
      <c r="G25" s="202">
        <v>0</v>
      </c>
      <c r="H25" s="203"/>
      <c r="I25" s="203"/>
      <c r="J25" s="51" t="str">
        <f t="shared" si="0"/>
        <v>CZK</v>
      </c>
    </row>
    <row r="26" spans="1:10" ht="23.25" customHeight="1" x14ac:dyDescent="0.2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198">
        <v>0</v>
      </c>
      <c r="H26" s="199"/>
      <c r="I26" s="199"/>
      <c r="J26" s="45" t="str">
        <f t="shared" si="0"/>
        <v>CZK</v>
      </c>
    </row>
    <row r="27" spans="1:10" ht="23.25" customHeight="1" thickBot="1" x14ac:dyDescent="0.25">
      <c r="A27" s="3"/>
      <c r="B27" s="39" t="s">
        <v>4</v>
      </c>
      <c r="C27" s="17"/>
      <c r="D27" s="20"/>
      <c r="E27" s="17"/>
      <c r="F27" s="18"/>
      <c r="G27" s="200">
        <v>0</v>
      </c>
      <c r="H27" s="200"/>
      <c r="I27" s="200"/>
      <c r="J27" s="52" t="str">
        <f t="shared" si="0"/>
        <v>CZK</v>
      </c>
    </row>
    <row r="28" spans="1:10" ht="27.75" hidden="1" customHeight="1" thickBot="1" x14ac:dyDescent="0.25">
      <c r="A28" s="3"/>
      <c r="B28" s="99" t="s">
        <v>22</v>
      </c>
      <c r="C28" s="100"/>
      <c r="D28" s="100"/>
      <c r="E28" s="101"/>
      <c r="F28" s="102"/>
      <c r="G28" s="201">
        <v>402501.65</v>
      </c>
      <c r="H28" s="218"/>
      <c r="I28" s="218"/>
      <c r="J28" s="103" t="str">
        <f t="shared" si="0"/>
        <v>CZK</v>
      </c>
    </row>
    <row r="29" spans="1:10" ht="27.75" customHeight="1" thickBot="1" x14ac:dyDescent="0.25">
      <c r="A29" s="3"/>
      <c r="B29" s="99" t="s">
        <v>35</v>
      </c>
      <c r="C29" s="104"/>
      <c r="D29" s="104"/>
      <c r="E29" s="104"/>
      <c r="F29" s="104"/>
      <c r="G29" s="201">
        <v>0</v>
      </c>
      <c r="H29" s="201"/>
      <c r="I29" s="201"/>
      <c r="J29" s="105" t="s">
        <v>54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75" customHeight="1" x14ac:dyDescent="0.2">
      <c r="A32" s="3"/>
      <c r="B32" s="21"/>
      <c r="C32" s="16" t="s">
        <v>10</v>
      </c>
      <c r="D32" s="32"/>
      <c r="E32" s="32"/>
      <c r="F32" s="16" t="s">
        <v>9</v>
      </c>
      <c r="G32" s="32"/>
      <c r="H32" s="33"/>
      <c r="I32" s="32"/>
      <c r="J32" s="10"/>
    </row>
    <row r="33" spans="1:10" ht="47.25" customHeight="1" x14ac:dyDescent="0.2">
      <c r="A33" s="3"/>
      <c r="B33" s="3"/>
      <c r="J33" s="10"/>
    </row>
    <row r="34" spans="1:10" s="27" customFormat="1" ht="18.75" customHeight="1" x14ac:dyDescent="0.2">
      <c r="A34" s="26"/>
      <c r="B34" s="26"/>
      <c r="D34" s="182"/>
      <c r="E34" s="182"/>
      <c r="G34" s="182"/>
      <c r="H34" s="182"/>
      <c r="I34" s="182"/>
      <c r="J34" s="31"/>
    </row>
    <row r="35" spans="1:10" ht="12.75" customHeight="1" x14ac:dyDescent="0.2">
      <c r="A35" s="3"/>
      <c r="B35" s="3"/>
      <c r="D35" s="183" t="s">
        <v>2</v>
      </c>
      <c r="E35" s="183"/>
      <c r="H35" s="11" t="s">
        <v>3</v>
      </c>
      <c r="J35" s="10"/>
    </row>
    <row r="36" spans="1:10" ht="13.5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6" t="s">
        <v>15</v>
      </c>
      <c r="C37" s="2"/>
      <c r="D37" s="2"/>
      <c r="E37" s="2"/>
      <c r="F37" s="91"/>
      <c r="G37" s="91"/>
      <c r="H37" s="91"/>
      <c r="I37" s="91"/>
      <c r="J37" s="2"/>
    </row>
    <row r="38" spans="1:10" ht="25.5" hidden="1" customHeight="1" x14ac:dyDescent="0.2">
      <c r="A38" s="83" t="s">
        <v>37</v>
      </c>
      <c r="B38" s="85" t="s">
        <v>16</v>
      </c>
      <c r="C38" s="86" t="s">
        <v>5</v>
      </c>
      <c r="D38" s="87"/>
      <c r="E38" s="87"/>
      <c r="F38" s="92" t="str">
        <f>B23</f>
        <v>Základ pro sníženou DPH</v>
      </c>
      <c r="G38" s="92" t="str">
        <f>B25</f>
        <v>Základ pro základní DPH</v>
      </c>
      <c r="H38" s="93" t="s">
        <v>17</v>
      </c>
      <c r="I38" s="93" t="s">
        <v>1</v>
      </c>
      <c r="J38" s="88" t="s">
        <v>0</v>
      </c>
    </row>
    <row r="39" spans="1:10" ht="25.5" hidden="1" customHeight="1" x14ac:dyDescent="0.2">
      <c r="A39" s="83">
        <v>1</v>
      </c>
      <c r="B39" s="89" t="s">
        <v>52</v>
      </c>
      <c r="C39" s="186" t="s">
        <v>45</v>
      </c>
      <c r="D39" s="187"/>
      <c r="E39" s="187"/>
      <c r="F39" s="94">
        <v>0</v>
      </c>
      <c r="G39" s="95">
        <v>402501.65</v>
      </c>
      <c r="H39" s="96">
        <v>84525.35</v>
      </c>
      <c r="I39" s="96">
        <v>487027</v>
      </c>
      <c r="J39" s="90">
        <f>IF(CenaCelkemVypocet=0,"",I39/CenaCelkemVypocet*100)</f>
        <v>100</v>
      </c>
    </row>
    <row r="40" spans="1:10" ht="25.5" hidden="1" customHeight="1" x14ac:dyDescent="0.2">
      <c r="A40" s="83"/>
      <c r="B40" s="188" t="s">
        <v>53</v>
      </c>
      <c r="C40" s="189"/>
      <c r="D40" s="189"/>
      <c r="E40" s="190"/>
      <c r="F40" s="97">
        <f>SUMIF(A39:A39,"=1",F39:F39)</f>
        <v>0</v>
      </c>
      <c r="G40" s="98">
        <f>SUMIF(A39:A39,"=1",G39:G39)</f>
        <v>402501.65</v>
      </c>
      <c r="H40" s="98">
        <f>SUMIF(A39:A39,"=1",H39:H39)</f>
        <v>84525.35</v>
      </c>
      <c r="I40" s="98">
        <f>SUMIF(A39:A39,"=1",I39:I39)</f>
        <v>487027</v>
      </c>
      <c r="J40" s="84">
        <f>SUMIF(A39:A39,"=1",J39:J39)</f>
        <v>100</v>
      </c>
    </row>
    <row r="44" spans="1:10" ht="15.75" x14ac:dyDescent="0.25">
      <c r="B44" s="106" t="s">
        <v>55</v>
      </c>
    </row>
    <row r="46" spans="1:10" ht="25.5" customHeight="1" x14ac:dyDescent="0.2">
      <c r="A46" s="107"/>
      <c r="B46" s="111" t="s">
        <v>16</v>
      </c>
      <c r="C46" s="111" t="s">
        <v>5</v>
      </c>
      <c r="D46" s="112"/>
      <c r="E46" s="112"/>
      <c r="F46" s="115" t="s">
        <v>56</v>
      </c>
      <c r="G46" s="115"/>
      <c r="H46" s="115"/>
      <c r="I46" s="191" t="s">
        <v>28</v>
      </c>
      <c r="J46" s="191"/>
    </row>
    <row r="47" spans="1:10" ht="25.5" customHeight="1" x14ac:dyDescent="0.2">
      <c r="A47" s="108"/>
      <c r="B47" s="118" t="s">
        <v>57</v>
      </c>
      <c r="C47" s="193" t="s">
        <v>58</v>
      </c>
      <c r="D47" s="194"/>
      <c r="E47" s="194"/>
      <c r="F47" s="122" t="s">
        <v>23</v>
      </c>
      <c r="G47" s="119"/>
      <c r="H47" s="119"/>
      <c r="I47" s="192">
        <v>0</v>
      </c>
      <c r="J47" s="192"/>
    </row>
    <row r="48" spans="1:10" ht="25.5" customHeight="1" x14ac:dyDescent="0.2">
      <c r="A48" s="108"/>
      <c r="B48" s="110" t="s">
        <v>59</v>
      </c>
      <c r="C48" s="179" t="s">
        <v>60</v>
      </c>
      <c r="D48" s="180"/>
      <c r="E48" s="180"/>
      <c r="F48" s="123" t="s">
        <v>23</v>
      </c>
      <c r="G48" s="116"/>
      <c r="H48" s="116"/>
      <c r="I48" s="178">
        <v>0</v>
      </c>
      <c r="J48" s="178"/>
    </row>
    <row r="49" spans="1:10" ht="25.5" customHeight="1" x14ac:dyDescent="0.2">
      <c r="A49" s="108"/>
      <c r="B49" s="110" t="s">
        <v>61</v>
      </c>
      <c r="C49" s="179" t="s">
        <v>62</v>
      </c>
      <c r="D49" s="180"/>
      <c r="E49" s="180"/>
      <c r="F49" s="123" t="s">
        <v>23</v>
      </c>
      <c r="G49" s="116"/>
      <c r="H49" s="116"/>
      <c r="I49" s="178">
        <v>0</v>
      </c>
      <c r="J49" s="178"/>
    </row>
    <row r="50" spans="1:10" ht="25.5" customHeight="1" x14ac:dyDescent="0.2">
      <c r="A50" s="108"/>
      <c r="B50" s="110" t="s">
        <v>63</v>
      </c>
      <c r="C50" s="179" t="s">
        <v>64</v>
      </c>
      <c r="D50" s="180"/>
      <c r="E50" s="180"/>
      <c r="F50" s="123" t="s">
        <v>23</v>
      </c>
      <c r="G50" s="116"/>
      <c r="H50" s="116"/>
      <c r="I50" s="178">
        <v>0</v>
      </c>
      <c r="J50" s="178"/>
    </row>
    <row r="51" spans="1:10" ht="25.5" customHeight="1" x14ac:dyDescent="0.2">
      <c r="A51" s="108"/>
      <c r="B51" s="120" t="s">
        <v>65</v>
      </c>
      <c r="C51" s="175" t="s">
        <v>66</v>
      </c>
      <c r="D51" s="176"/>
      <c r="E51" s="176"/>
      <c r="F51" s="124" t="s">
        <v>23</v>
      </c>
      <c r="G51" s="121"/>
      <c r="H51" s="121"/>
      <c r="I51" s="174">
        <v>0</v>
      </c>
      <c r="J51" s="174"/>
    </row>
    <row r="52" spans="1:10" ht="25.5" customHeight="1" x14ac:dyDescent="0.2">
      <c r="A52" s="109"/>
      <c r="B52" s="113" t="s">
        <v>1</v>
      </c>
      <c r="C52" s="113"/>
      <c r="D52" s="114"/>
      <c r="E52" s="114"/>
      <c r="F52" s="125"/>
      <c r="G52" s="117"/>
      <c r="H52" s="117"/>
      <c r="I52" s="177">
        <v>0</v>
      </c>
      <c r="J52" s="177"/>
    </row>
    <row r="53" spans="1:10" x14ac:dyDescent="0.2">
      <c r="F53" s="82"/>
      <c r="G53" s="82"/>
      <c r="H53" s="82"/>
      <c r="I53" s="82"/>
      <c r="J53" s="82"/>
    </row>
    <row r="54" spans="1:10" x14ac:dyDescent="0.2">
      <c r="F54" s="82"/>
      <c r="G54" s="82"/>
      <c r="H54" s="82"/>
      <c r="I54" s="82"/>
      <c r="J54" s="82"/>
    </row>
    <row r="55" spans="1:10" x14ac:dyDescent="0.2">
      <c r="F55" s="82"/>
      <c r="G55" s="82"/>
      <c r="H55" s="82"/>
      <c r="I55" s="82"/>
      <c r="J55" s="8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15:H15"/>
    <mergeCell ref="I15:J15"/>
    <mergeCell ref="E16:F16"/>
    <mergeCell ref="D12:G12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D13:G13"/>
    <mergeCell ref="D34:E34"/>
    <mergeCell ref="D35:E35"/>
    <mergeCell ref="G19:H19"/>
    <mergeCell ref="G20:H20"/>
    <mergeCell ref="G34:I34"/>
    <mergeCell ref="G28:I28"/>
    <mergeCell ref="I51:J51"/>
    <mergeCell ref="C51:E51"/>
    <mergeCell ref="I52:J52"/>
    <mergeCell ref="I48:J48"/>
    <mergeCell ref="C48:E48"/>
    <mergeCell ref="I49:J49"/>
    <mergeCell ref="C49:E49"/>
    <mergeCell ref="I50:J50"/>
    <mergeCell ref="C50:E5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222" t="s">
        <v>6</v>
      </c>
      <c r="B1" s="222"/>
      <c r="C1" s="223"/>
      <c r="D1" s="222"/>
      <c r="E1" s="222"/>
      <c r="F1" s="222"/>
      <c r="G1" s="222"/>
    </row>
    <row r="2" spans="1:7" ht="24.95" customHeight="1" x14ac:dyDescent="0.2">
      <c r="A2" s="68" t="s">
        <v>41</v>
      </c>
      <c r="B2" s="67"/>
      <c r="C2" s="224"/>
      <c r="D2" s="224"/>
      <c r="E2" s="224"/>
      <c r="F2" s="224"/>
      <c r="G2" s="225"/>
    </row>
    <row r="3" spans="1:7" ht="24.95" hidden="1" customHeight="1" x14ac:dyDescent="0.2">
      <c r="A3" s="68" t="s">
        <v>7</v>
      </c>
      <c r="B3" s="67"/>
      <c r="C3" s="224"/>
      <c r="D3" s="224"/>
      <c r="E3" s="224"/>
      <c r="F3" s="224"/>
      <c r="G3" s="225"/>
    </row>
    <row r="4" spans="1:7" ht="24.95" hidden="1" customHeight="1" x14ac:dyDescent="0.2">
      <c r="A4" s="68" t="s">
        <v>8</v>
      </c>
      <c r="B4" s="67"/>
      <c r="C4" s="224"/>
      <c r="D4" s="224"/>
      <c r="E4" s="224"/>
      <c r="F4" s="224"/>
      <c r="G4" s="225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34"/>
  <sheetViews>
    <sheetView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81" customWidth="1"/>
    <col min="3" max="3" width="38.28515625" style="8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26" t="s">
        <v>6</v>
      </c>
      <c r="B1" s="226"/>
      <c r="C1" s="226"/>
      <c r="D1" s="226"/>
      <c r="E1" s="226"/>
      <c r="F1" s="226"/>
      <c r="G1" s="226"/>
      <c r="AE1" t="s">
        <v>70</v>
      </c>
    </row>
    <row r="2" spans="1:60" ht="24.95" customHeight="1" x14ac:dyDescent="0.2">
      <c r="A2" s="130" t="s">
        <v>69</v>
      </c>
      <c r="B2" s="128"/>
      <c r="C2" s="227" t="s">
        <v>145</v>
      </c>
      <c r="D2" s="228"/>
      <c r="E2" s="228"/>
      <c r="F2" s="228"/>
      <c r="G2" s="229"/>
      <c r="AE2" t="s">
        <v>71</v>
      </c>
    </row>
    <row r="3" spans="1:60" ht="24.95" hidden="1" customHeight="1" x14ac:dyDescent="0.2">
      <c r="A3" s="131" t="s">
        <v>7</v>
      </c>
      <c r="B3" s="129"/>
      <c r="C3" s="230"/>
      <c r="D3" s="231"/>
      <c r="E3" s="231"/>
      <c r="F3" s="231"/>
      <c r="G3" s="232"/>
      <c r="AE3" t="s">
        <v>72</v>
      </c>
    </row>
    <row r="4" spans="1:60" ht="24.95" hidden="1" customHeight="1" x14ac:dyDescent="0.2">
      <c r="A4" s="131" t="s">
        <v>8</v>
      </c>
      <c r="B4" s="129"/>
      <c r="C4" s="230"/>
      <c r="D4" s="231"/>
      <c r="E4" s="231"/>
      <c r="F4" s="231"/>
      <c r="G4" s="232"/>
      <c r="AE4" t="s">
        <v>73</v>
      </c>
    </row>
    <row r="5" spans="1:60" hidden="1" x14ac:dyDescent="0.2">
      <c r="A5" s="132" t="s">
        <v>74</v>
      </c>
      <c r="B5" s="133"/>
      <c r="C5" s="133"/>
      <c r="D5" s="134"/>
      <c r="E5" s="134"/>
      <c r="F5" s="134"/>
      <c r="G5" s="135"/>
      <c r="AE5" t="s">
        <v>75</v>
      </c>
    </row>
    <row r="7" spans="1:60" ht="38.25" x14ac:dyDescent="0.2">
      <c r="A7" s="140" t="s">
        <v>76</v>
      </c>
      <c r="B7" s="141" t="s">
        <v>77</v>
      </c>
      <c r="C7" s="141" t="s">
        <v>78</v>
      </c>
      <c r="D7" s="140" t="s">
        <v>79</v>
      </c>
      <c r="E7" s="140" t="s">
        <v>80</v>
      </c>
      <c r="F7" s="136" t="s">
        <v>81</v>
      </c>
      <c r="G7" s="154" t="s">
        <v>28</v>
      </c>
      <c r="H7" s="155" t="s">
        <v>29</v>
      </c>
      <c r="I7" s="155" t="s">
        <v>82</v>
      </c>
      <c r="J7" s="155" t="s">
        <v>30</v>
      </c>
      <c r="K7" s="155" t="s">
        <v>83</v>
      </c>
      <c r="L7" s="155" t="s">
        <v>84</v>
      </c>
      <c r="M7" s="155" t="s">
        <v>85</v>
      </c>
      <c r="N7" s="155" t="s">
        <v>86</v>
      </c>
      <c r="O7" s="155" t="s">
        <v>87</v>
      </c>
      <c r="P7" s="155" t="s">
        <v>88</v>
      </c>
      <c r="Q7" s="155" t="s">
        <v>89</v>
      </c>
      <c r="R7" s="155" t="s">
        <v>90</v>
      </c>
      <c r="S7" s="155" t="s">
        <v>91</v>
      </c>
      <c r="T7" s="155" t="s">
        <v>92</v>
      </c>
      <c r="U7" s="143" t="s">
        <v>93</v>
      </c>
    </row>
    <row r="8" spans="1:60" x14ac:dyDescent="0.2">
      <c r="A8" s="156" t="s">
        <v>94</v>
      </c>
      <c r="B8" s="157" t="s">
        <v>57</v>
      </c>
      <c r="C8" s="158" t="s">
        <v>58</v>
      </c>
      <c r="D8" s="159"/>
      <c r="E8" s="160"/>
      <c r="F8" s="161"/>
      <c r="G8" s="161">
        <f>SUMIF(AE9:AE16,"&lt;&gt;NOR",G9:G16)</f>
        <v>0</v>
      </c>
      <c r="H8" s="161"/>
      <c r="I8" s="161">
        <f>SUM(I9:I16)</f>
        <v>307.35000000000002</v>
      </c>
      <c r="J8" s="161"/>
      <c r="K8" s="161">
        <f>SUM(K9:K16)</f>
        <v>100866.9</v>
      </c>
      <c r="L8" s="161"/>
      <c r="M8" s="161">
        <f>SUM(M9:M16)</f>
        <v>0</v>
      </c>
      <c r="N8" s="142"/>
      <c r="O8" s="142">
        <f>SUM(O9:O16)</f>
        <v>1.3500000000000001E-3</v>
      </c>
      <c r="P8" s="142"/>
      <c r="Q8" s="142">
        <f>SUM(Q9:Q16)</f>
        <v>0</v>
      </c>
      <c r="R8" s="142"/>
      <c r="S8" s="142"/>
      <c r="T8" s="156"/>
      <c r="U8" s="142">
        <f>SUM(U9:U16)</f>
        <v>46.78</v>
      </c>
      <c r="AE8" t="s">
        <v>95</v>
      </c>
    </row>
    <row r="9" spans="1:60" outlineLevel="1" x14ac:dyDescent="0.2">
      <c r="A9" s="138">
        <v>1</v>
      </c>
      <c r="B9" s="138" t="s">
        <v>96</v>
      </c>
      <c r="C9" s="168" t="s">
        <v>97</v>
      </c>
      <c r="D9" s="144" t="s">
        <v>98</v>
      </c>
      <c r="E9" s="150">
        <v>73.5</v>
      </c>
      <c r="F9" s="152">
        <v>0</v>
      </c>
      <c r="G9" s="152">
        <v>0</v>
      </c>
      <c r="H9" s="152">
        <v>0</v>
      </c>
      <c r="I9" s="152">
        <f t="shared" ref="I9:I16" si="0">ROUND(E9*H9,2)</f>
        <v>0</v>
      </c>
      <c r="J9" s="152">
        <v>233.5</v>
      </c>
      <c r="K9" s="152">
        <f t="shared" ref="K9:K16" si="1">ROUND(E9*J9,2)</f>
        <v>17162.25</v>
      </c>
      <c r="L9" s="152">
        <v>21</v>
      </c>
      <c r="M9" s="152">
        <f t="shared" ref="M9:M16" si="2">G9*(1+L9/100)</f>
        <v>0</v>
      </c>
      <c r="N9" s="145">
        <v>0</v>
      </c>
      <c r="O9" s="145">
        <f t="shared" ref="O9:O16" si="3">ROUND(E9*N9,5)</f>
        <v>0</v>
      </c>
      <c r="P9" s="145">
        <v>0</v>
      </c>
      <c r="Q9" s="145">
        <f t="shared" ref="Q9:Q16" si="4">ROUND(E9*P9,5)</f>
        <v>0</v>
      </c>
      <c r="R9" s="145"/>
      <c r="S9" s="145"/>
      <c r="T9" s="146">
        <v>0.42199999999999999</v>
      </c>
      <c r="U9" s="145">
        <f t="shared" ref="U9:U16" si="5">ROUND(E9*T9,2)</f>
        <v>31.02</v>
      </c>
      <c r="V9" s="137"/>
      <c r="W9" s="137"/>
      <c r="X9" s="137"/>
      <c r="Y9" s="137"/>
      <c r="Z9" s="137"/>
      <c r="AA9" s="137"/>
      <c r="AB9" s="137"/>
      <c r="AC9" s="137"/>
      <c r="AD9" s="137"/>
      <c r="AE9" s="137" t="s">
        <v>99</v>
      </c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</row>
    <row r="10" spans="1:60" outlineLevel="1" x14ac:dyDescent="0.2">
      <c r="A10" s="138">
        <v>2</v>
      </c>
      <c r="B10" s="138" t="s">
        <v>100</v>
      </c>
      <c r="C10" s="168" t="s">
        <v>101</v>
      </c>
      <c r="D10" s="144" t="s">
        <v>98</v>
      </c>
      <c r="E10" s="150">
        <v>6.5</v>
      </c>
      <c r="F10" s="152">
        <v>0</v>
      </c>
      <c r="G10" s="152">
        <v>0</v>
      </c>
      <c r="H10" s="152">
        <v>0</v>
      </c>
      <c r="I10" s="152">
        <f t="shared" si="0"/>
        <v>0</v>
      </c>
      <c r="J10" s="152">
        <v>49.4</v>
      </c>
      <c r="K10" s="152">
        <f t="shared" si="1"/>
        <v>321.10000000000002</v>
      </c>
      <c r="L10" s="152">
        <v>21</v>
      </c>
      <c r="M10" s="152">
        <f t="shared" si="2"/>
        <v>0</v>
      </c>
      <c r="N10" s="145">
        <v>0</v>
      </c>
      <c r="O10" s="145">
        <f t="shared" si="3"/>
        <v>0</v>
      </c>
      <c r="P10" s="145">
        <v>0</v>
      </c>
      <c r="Q10" s="145">
        <f t="shared" si="4"/>
        <v>0</v>
      </c>
      <c r="R10" s="145"/>
      <c r="S10" s="145"/>
      <c r="T10" s="146">
        <v>8.6999999999999994E-2</v>
      </c>
      <c r="U10" s="145">
        <f t="shared" si="5"/>
        <v>0.56999999999999995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 t="s">
        <v>99</v>
      </c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</row>
    <row r="11" spans="1:60" ht="22.5" outlineLevel="1" x14ac:dyDescent="0.2">
      <c r="A11" s="138">
        <v>3</v>
      </c>
      <c r="B11" s="138" t="s">
        <v>102</v>
      </c>
      <c r="C11" s="168" t="s">
        <v>103</v>
      </c>
      <c r="D11" s="144" t="s">
        <v>98</v>
      </c>
      <c r="E11" s="150">
        <v>67</v>
      </c>
      <c r="F11" s="152">
        <v>0</v>
      </c>
      <c r="G11" s="152">
        <v>0</v>
      </c>
      <c r="H11" s="152">
        <v>0</v>
      </c>
      <c r="I11" s="152">
        <f t="shared" si="0"/>
        <v>0</v>
      </c>
      <c r="J11" s="152">
        <v>296.5</v>
      </c>
      <c r="K11" s="152">
        <f t="shared" si="1"/>
        <v>19865.5</v>
      </c>
      <c r="L11" s="152">
        <v>21</v>
      </c>
      <c r="M11" s="152">
        <f t="shared" si="2"/>
        <v>0</v>
      </c>
      <c r="N11" s="145">
        <v>0</v>
      </c>
      <c r="O11" s="145">
        <f t="shared" si="3"/>
        <v>0</v>
      </c>
      <c r="P11" s="145">
        <v>0</v>
      </c>
      <c r="Q11" s="145">
        <f t="shared" si="4"/>
        <v>0</v>
      </c>
      <c r="R11" s="145"/>
      <c r="S11" s="145"/>
      <c r="T11" s="146">
        <v>1.0999999999999999E-2</v>
      </c>
      <c r="U11" s="145">
        <f t="shared" si="5"/>
        <v>0.74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 t="s">
        <v>99</v>
      </c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</row>
    <row r="12" spans="1:60" outlineLevel="1" x14ac:dyDescent="0.2">
      <c r="A12" s="138">
        <v>4</v>
      </c>
      <c r="B12" s="138" t="s">
        <v>104</v>
      </c>
      <c r="C12" s="168" t="s">
        <v>105</v>
      </c>
      <c r="D12" s="144" t="s">
        <v>98</v>
      </c>
      <c r="E12" s="150">
        <v>1206</v>
      </c>
      <c r="F12" s="152">
        <v>0</v>
      </c>
      <c r="G12" s="152">
        <v>0</v>
      </c>
      <c r="H12" s="152">
        <v>0</v>
      </c>
      <c r="I12" s="152">
        <f t="shared" si="0"/>
        <v>0</v>
      </c>
      <c r="J12" s="152">
        <v>23.9</v>
      </c>
      <c r="K12" s="152">
        <f t="shared" si="1"/>
        <v>28823.4</v>
      </c>
      <c r="L12" s="152">
        <v>21</v>
      </c>
      <c r="M12" s="152">
        <f t="shared" si="2"/>
        <v>0</v>
      </c>
      <c r="N12" s="145">
        <v>0</v>
      </c>
      <c r="O12" s="145">
        <f t="shared" si="3"/>
        <v>0</v>
      </c>
      <c r="P12" s="145">
        <v>0</v>
      </c>
      <c r="Q12" s="145">
        <f t="shared" si="4"/>
        <v>0</v>
      </c>
      <c r="R12" s="145"/>
      <c r="S12" s="145"/>
      <c r="T12" s="146">
        <v>0</v>
      </c>
      <c r="U12" s="145">
        <f t="shared" si="5"/>
        <v>0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 t="s">
        <v>99</v>
      </c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</row>
    <row r="13" spans="1:60" ht="22.5" outlineLevel="1" x14ac:dyDescent="0.2">
      <c r="A13" s="138">
        <v>5</v>
      </c>
      <c r="B13" s="138" t="s">
        <v>106</v>
      </c>
      <c r="C13" s="168" t="s">
        <v>107</v>
      </c>
      <c r="D13" s="144" t="s">
        <v>98</v>
      </c>
      <c r="E13" s="150">
        <v>67</v>
      </c>
      <c r="F13" s="152">
        <v>0</v>
      </c>
      <c r="G13" s="152">
        <v>0</v>
      </c>
      <c r="H13" s="152">
        <v>0</v>
      </c>
      <c r="I13" s="152">
        <f t="shared" si="0"/>
        <v>0</v>
      </c>
      <c r="J13" s="152">
        <v>400</v>
      </c>
      <c r="K13" s="152">
        <f t="shared" si="1"/>
        <v>26800</v>
      </c>
      <c r="L13" s="152">
        <v>21</v>
      </c>
      <c r="M13" s="152">
        <f t="shared" si="2"/>
        <v>0</v>
      </c>
      <c r="N13" s="145">
        <v>0</v>
      </c>
      <c r="O13" s="145">
        <f t="shared" si="3"/>
        <v>0</v>
      </c>
      <c r="P13" s="145">
        <v>0</v>
      </c>
      <c r="Q13" s="145">
        <f t="shared" si="4"/>
        <v>0</v>
      </c>
      <c r="R13" s="145"/>
      <c r="S13" s="145"/>
      <c r="T13" s="146">
        <v>0</v>
      </c>
      <c r="U13" s="145">
        <f t="shared" si="5"/>
        <v>0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 t="s">
        <v>99</v>
      </c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</row>
    <row r="14" spans="1:60" outlineLevel="1" x14ac:dyDescent="0.2">
      <c r="A14" s="138">
        <v>6</v>
      </c>
      <c r="B14" s="138" t="s">
        <v>108</v>
      </c>
      <c r="C14" s="168" t="s">
        <v>109</v>
      </c>
      <c r="D14" s="144" t="s">
        <v>110</v>
      </c>
      <c r="E14" s="150">
        <v>210</v>
      </c>
      <c r="F14" s="152">
        <v>0</v>
      </c>
      <c r="G14" s="152">
        <v>0</v>
      </c>
      <c r="H14" s="152">
        <v>0</v>
      </c>
      <c r="I14" s="152">
        <f t="shared" si="0"/>
        <v>0</v>
      </c>
      <c r="J14" s="152">
        <v>15.7</v>
      </c>
      <c r="K14" s="152">
        <f t="shared" si="1"/>
        <v>3297</v>
      </c>
      <c r="L14" s="152">
        <v>21</v>
      </c>
      <c r="M14" s="152">
        <f t="shared" si="2"/>
        <v>0</v>
      </c>
      <c r="N14" s="145">
        <v>0</v>
      </c>
      <c r="O14" s="145">
        <f t="shared" si="3"/>
        <v>0</v>
      </c>
      <c r="P14" s="145">
        <v>0</v>
      </c>
      <c r="Q14" s="145">
        <f t="shared" si="4"/>
        <v>0</v>
      </c>
      <c r="R14" s="145"/>
      <c r="S14" s="145"/>
      <c r="T14" s="146">
        <v>1.7999999999999999E-2</v>
      </c>
      <c r="U14" s="145">
        <f t="shared" si="5"/>
        <v>3.78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 t="s">
        <v>99</v>
      </c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</row>
    <row r="15" spans="1:60" ht="22.5" outlineLevel="1" x14ac:dyDescent="0.2">
      <c r="A15" s="138">
        <v>7</v>
      </c>
      <c r="B15" s="138" t="s">
        <v>111</v>
      </c>
      <c r="C15" s="168" t="s">
        <v>112</v>
      </c>
      <c r="D15" s="144" t="s">
        <v>110</v>
      </c>
      <c r="E15" s="150">
        <v>45</v>
      </c>
      <c r="F15" s="152">
        <v>0</v>
      </c>
      <c r="G15" s="152">
        <v>0</v>
      </c>
      <c r="H15" s="152">
        <v>0</v>
      </c>
      <c r="I15" s="152">
        <f t="shared" si="0"/>
        <v>0</v>
      </c>
      <c r="J15" s="152">
        <v>76.099999999999994</v>
      </c>
      <c r="K15" s="152">
        <f t="shared" si="1"/>
        <v>3424.5</v>
      </c>
      <c r="L15" s="152">
        <v>21</v>
      </c>
      <c r="M15" s="152">
        <f t="shared" si="2"/>
        <v>0</v>
      </c>
      <c r="N15" s="145">
        <v>0</v>
      </c>
      <c r="O15" s="145">
        <f t="shared" si="3"/>
        <v>0</v>
      </c>
      <c r="P15" s="145">
        <v>0</v>
      </c>
      <c r="Q15" s="145">
        <f t="shared" si="4"/>
        <v>0</v>
      </c>
      <c r="R15" s="145"/>
      <c r="S15" s="145"/>
      <c r="T15" s="146">
        <v>0.17699999999999999</v>
      </c>
      <c r="U15" s="145">
        <f t="shared" si="5"/>
        <v>7.97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 t="s">
        <v>99</v>
      </c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</row>
    <row r="16" spans="1:60" outlineLevel="1" x14ac:dyDescent="0.2">
      <c r="A16" s="138">
        <v>8</v>
      </c>
      <c r="B16" s="138" t="s">
        <v>113</v>
      </c>
      <c r="C16" s="168" t="s">
        <v>114</v>
      </c>
      <c r="D16" s="144" t="s">
        <v>110</v>
      </c>
      <c r="E16" s="150">
        <v>45</v>
      </c>
      <c r="F16" s="152">
        <v>0</v>
      </c>
      <c r="G16" s="152">
        <v>0</v>
      </c>
      <c r="H16" s="152">
        <v>6.83</v>
      </c>
      <c r="I16" s="152">
        <f t="shared" si="0"/>
        <v>307.35000000000002</v>
      </c>
      <c r="J16" s="152">
        <v>26.07</v>
      </c>
      <c r="K16" s="152">
        <f t="shared" si="1"/>
        <v>1173.1500000000001</v>
      </c>
      <c r="L16" s="152">
        <v>21</v>
      </c>
      <c r="M16" s="152">
        <f t="shared" si="2"/>
        <v>0</v>
      </c>
      <c r="N16" s="145">
        <v>3.0000000000000001E-5</v>
      </c>
      <c r="O16" s="145">
        <f t="shared" si="3"/>
        <v>1.3500000000000001E-3</v>
      </c>
      <c r="P16" s="145">
        <v>0</v>
      </c>
      <c r="Q16" s="145">
        <f t="shared" si="4"/>
        <v>0</v>
      </c>
      <c r="R16" s="145"/>
      <c r="S16" s="145"/>
      <c r="T16" s="146">
        <v>0.06</v>
      </c>
      <c r="U16" s="145">
        <f t="shared" si="5"/>
        <v>2.7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 t="s">
        <v>115</v>
      </c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</row>
    <row r="17" spans="1:60" x14ac:dyDescent="0.2">
      <c r="A17" s="139" t="s">
        <v>94</v>
      </c>
      <c r="B17" s="139" t="s">
        <v>59</v>
      </c>
      <c r="C17" s="169" t="s">
        <v>60</v>
      </c>
      <c r="D17" s="147"/>
      <c r="E17" s="151"/>
      <c r="F17" s="153">
        <v>0</v>
      </c>
      <c r="G17" s="153">
        <f>SUMIF(AE18:AE24,"&lt;&gt;NOR",G18:G24)</f>
        <v>0</v>
      </c>
      <c r="H17" s="153"/>
      <c r="I17" s="153">
        <f>SUM(I18:I24)</f>
        <v>142202.53</v>
      </c>
      <c r="J17" s="153"/>
      <c r="K17" s="153">
        <f>SUM(K18:K24)</f>
        <v>69942.47</v>
      </c>
      <c r="L17" s="153"/>
      <c r="M17" s="153">
        <f>SUM(M18:M24)</f>
        <v>0</v>
      </c>
      <c r="N17" s="148"/>
      <c r="O17" s="148">
        <f>SUM(O18:O24)</f>
        <v>171.38599999999997</v>
      </c>
      <c r="P17" s="148"/>
      <c r="Q17" s="148">
        <f>SUM(Q18:Q24)</f>
        <v>0</v>
      </c>
      <c r="R17" s="148"/>
      <c r="S17" s="148"/>
      <c r="T17" s="149"/>
      <c r="U17" s="148">
        <f>SUM(U18:U24)</f>
        <v>123.43</v>
      </c>
      <c r="AE17" t="s">
        <v>95</v>
      </c>
    </row>
    <row r="18" spans="1:60" ht="22.5" outlineLevel="1" x14ac:dyDescent="0.2">
      <c r="A18" s="138">
        <v>9</v>
      </c>
      <c r="B18" s="138" t="s">
        <v>116</v>
      </c>
      <c r="C18" s="168" t="s">
        <v>117</v>
      </c>
      <c r="D18" s="144" t="s">
        <v>110</v>
      </c>
      <c r="E18" s="150">
        <v>210</v>
      </c>
      <c r="F18" s="152">
        <v>0</v>
      </c>
      <c r="G18" s="152">
        <v>0</v>
      </c>
      <c r="H18" s="152">
        <v>101.17</v>
      </c>
      <c r="I18" s="152">
        <f t="shared" ref="I18:I24" si="6">ROUND(E18*H18,2)</f>
        <v>21245.7</v>
      </c>
      <c r="J18" s="152">
        <v>25.83</v>
      </c>
      <c r="K18" s="152">
        <f t="shared" ref="K18:K24" si="7">ROUND(E18*J18,2)</f>
        <v>5424.3</v>
      </c>
      <c r="L18" s="152">
        <v>21</v>
      </c>
      <c r="M18" s="152">
        <f t="shared" ref="M18:M24" si="8">G18*(1+L18/100)</f>
        <v>0</v>
      </c>
      <c r="N18" s="145">
        <v>0.28799999999999998</v>
      </c>
      <c r="O18" s="145">
        <f t="shared" ref="O18:O24" si="9">ROUND(E18*N18,5)</f>
        <v>60.48</v>
      </c>
      <c r="P18" s="145">
        <v>0</v>
      </c>
      <c r="Q18" s="145">
        <f t="shared" ref="Q18:Q24" si="10">ROUND(E18*P18,5)</f>
        <v>0</v>
      </c>
      <c r="R18" s="145"/>
      <c r="S18" s="145"/>
      <c r="T18" s="146">
        <v>2.3E-2</v>
      </c>
      <c r="U18" s="145">
        <f t="shared" ref="U18:U24" si="11">ROUND(E18*T18,2)</f>
        <v>4.83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 t="s">
        <v>99</v>
      </c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</row>
    <row r="19" spans="1:60" ht="22.5" outlineLevel="1" x14ac:dyDescent="0.2">
      <c r="A19" s="138">
        <v>10</v>
      </c>
      <c r="B19" s="138" t="s">
        <v>116</v>
      </c>
      <c r="C19" s="168" t="s">
        <v>118</v>
      </c>
      <c r="D19" s="144" t="s">
        <v>110</v>
      </c>
      <c r="E19" s="150">
        <v>15</v>
      </c>
      <c r="F19" s="152">
        <v>0</v>
      </c>
      <c r="G19" s="152">
        <v>0</v>
      </c>
      <c r="H19" s="152">
        <v>101.17</v>
      </c>
      <c r="I19" s="152">
        <f t="shared" si="6"/>
        <v>1517.55</v>
      </c>
      <c r="J19" s="152">
        <v>25.83</v>
      </c>
      <c r="K19" s="152">
        <f t="shared" si="7"/>
        <v>387.45</v>
      </c>
      <c r="L19" s="152">
        <v>21</v>
      </c>
      <c r="M19" s="152">
        <f t="shared" si="8"/>
        <v>0</v>
      </c>
      <c r="N19" s="145">
        <v>0.28799999999999998</v>
      </c>
      <c r="O19" s="145">
        <f t="shared" si="9"/>
        <v>4.32</v>
      </c>
      <c r="P19" s="145">
        <v>0</v>
      </c>
      <c r="Q19" s="145">
        <f t="shared" si="10"/>
        <v>0</v>
      </c>
      <c r="R19" s="145"/>
      <c r="S19" s="145"/>
      <c r="T19" s="146">
        <v>2.3E-2</v>
      </c>
      <c r="U19" s="145">
        <f t="shared" si="11"/>
        <v>0.35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 t="s">
        <v>99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</row>
    <row r="20" spans="1:60" ht="22.5" outlineLevel="1" x14ac:dyDescent="0.2">
      <c r="A20" s="138">
        <v>11</v>
      </c>
      <c r="B20" s="138" t="s">
        <v>119</v>
      </c>
      <c r="C20" s="168" t="s">
        <v>120</v>
      </c>
      <c r="D20" s="144" t="s">
        <v>110</v>
      </c>
      <c r="E20" s="150">
        <v>188</v>
      </c>
      <c r="F20" s="152">
        <v>0</v>
      </c>
      <c r="G20" s="152">
        <v>0</v>
      </c>
      <c r="H20" s="152">
        <v>151.99</v>
      </c>
      <c r="I20" s="152">
        <f t="shared" si="6"/>
        <v>28574.12</v>
      </c>
      <c r="J20" s="152">
        <v>30.509999999999991</v>
      </c>
      <c r="K20" s="152">
        <f t="shared" si="7"/>
        <v>5735.88</v>
      </c>
      <c r="L20" s="152">
        <v>21</v>
      </c>
      <c r="M20" s="152">
        <f t="shared" si="8"/>
        <v>0</v>
      </c>
      <c r="N20" s="145">
        <v>0.378</v>
      </c>
      <c r="O20" s="145">
        <f t="shared" si="9"/>
        <v>71.063999999999993</v>
      </c>
      <c r="P20" s="145">
        <v>0</v>
      </c>
      <c r="Q20" s="145">
        <f t="shared" si="10"/>
        <v>0</v>
      </c>
      <c r="R20" s="145"/>
      <c r="S20" s="145"/>
      <c r="T20" s="146">
        <v>2.5999999999999999E-2</v>
      </c>
      <c r="U20" s="145">
        <f t="shared" si="11"/>
        <v>4.8899999999999997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 t="s">
        <v>99</v>
      </c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</row>
    <row r="21" spans="1:60" outlineLevel="1" x14ac:dyDescent="0.2">
      <c r="A21" s="138">
        <v>12</v>
      </c>
      <c r="B21" s="138" t="s">
        <v>121</v>
      </c>
      <c r="C21" s="168" t="s">
        <v>122</v>
      </c>
      <c r="D21" s="144" t="s">
        <v>110</v>
      </c>
      <c r="E21" s="150">
        <v>188</v>
      </c>
      <c r="F21" s="152">
        <v>0</v>
      </c>
      <c r="G21" s="152">
        <v>0</v>
      </c>
      <c r="H21" s="152">
        <v>19.07</v>
      </c>
      <c r="I21" s="152">
        <f t="shared" si="6"/>
        <v>3585.16</v>
      </c>
      <c r="J21" s="152">
        <v>274.93</v>
      </c>
      <c r="K21" s="152">
        <f t="shared" si="7"/>
        <v>51686.84</v>
      </c>
      <c r="L21" s="152">
        <v>21</v>
      </c>
      <c r="M21" s="152">
        <f t="shared" si="8"/>
        <v>0</v>
      </c>
      <c r="N21" s="145">
        <v>3.15E-2</v>
      </c>
      <c r="O21" s="145">
        <f t="shared" si="9"/>
        <v>5.9219999999999997</v>
      </c>
      <c r="P21" s="145">
        <v>0</v>
      </c>
      <c r="Q21" s="145">
        <f t="shared" si="10"/>
        <v>0</v>
      </c>
      <c r="R21" s="145"/>
      <c r="S21" s="145"/>
      <c r="T21" s="146">
        <v>0.52</v>
      </c>
      <c r="U21" s="145">
        <f t="shared" si="11"/>
        <v>97.76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 t="s">
        <v>99</v>
      </c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</row>
    <row r="22" spans="1:60" outlineLevel="1" x14ac:dyDescent="0.2">
      <c r="A22" s="138">
        <v>13</v>
      </c>
      <c r="B22" s="138" t="s">
        <v>123</v>
      </c>
      <c r="C22" s="168" t="s">
        <v>124</v>
      </c>
      <c r="D22" s="144" t="s">
        <v>98</v>
      </c>
      <c r="E22" s="150">
        <v>5.2</v>
      </c>
      <c r="F22" s="152">
        <v>0</v>
      </c>
      <c r="G22" s="152">
        <v>0</v>
      </c>
      <c r="H22" s="152">
        <v>0</v>
      </c>
      <c r="I22" s="152">
        <f t="shared" si="6"/>
        <v>0</v>
      </c>
      <c r="J22" s="152">
        <v>1290</v>
      </c>
      <c r="K22" s="152">
        <f t="shared" si="7"/>
        <v>6708</v>
      </c>
      <c r="L22" s="152">
        <v>21</v>
      </c>
      <c r="M22" s="152">
        <f t="shared" si="8"/>
        <v>0</v>
      </c>
      <c r="N22" s="145">
        <v>0</v>
      </c>
      <c r="O22" s="145">
        <f t="shared" si="9"/>
        <v>0</v>
      </c>
      <c r="P22" s="145">
        <v>0</v>
      </c>
      <c r="Q22" s="145">
        <f t="shared" si="10"/>
        <v>0</v>
      </c>
      <c r="R22" s="145"/>
      <c r="S22" s="145"/>
      <c r="T22" s="146">
        <v>3</v>
      </c>
      <c r="U22" s="145">
        <f t="shared" si="11"/>
        <v>15.6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 t="s">
        <v>99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</row>
    <row r="23" spans="1:60" ht="22.5" outlineLevel="1" x14ac:dyDescent="0.2">
      <c r="A23" s="138">
        <v>14</v>
      </c>
      <c r="B23" s="138" t="s">
        <v>125</v>
      </c>
      <c r="C23" s="168" t="s">
        <v>126</v>
      </c>
      <c r="D23" s="144" t="s">
        <v>127</v>
      </c>
      <c r="E23" s="150">
        <v>800</v>
      </c>
      <c r="F23" s="152">
        <v>0</v>
      </c>
      <c r="G23" s="152">
        <v>0</v>
      </c>
      <c r="H23" s="152">
        <v>100</v>
      </c>
      <c r="I23" s="152">
        <f t="shared" si="6"/>
        <v>80000</v>
      </c>
      <c r="J23" s="152">
        <v>0</v>
      </c>
      <c r="K23" s="152">
        <f t="shared" si="7"/>
        <v>0</v>
      </c>
      <c r="L23" s="152">
        <v>21</v>
      </c>
      <c r="M23" s="152">
        <f t="shared" si="8"/>
        <v>0</v>
      </c>
      <c r="N23" s="145">
        <v>2.4E-2</v>
      </c>
      <c r="O23" s="145">
        <f t="shared" si="9"/>
        <v>19.2</v>
      </c>
      <c r="P23" s="145">
        <v>0</v>
      </c>
      <c r="Q23" s="145">
        <f t="shared" si="10"/>
        <v>0</v>
      </c>
      <c r="R23" s="145"/>
      <c r="S23" s="145"/>
      <c r="T23" s="146">
        <v>0</v>
      </c>
      <c r="U23" s="145">
        <f t="shared" si="11"/>
        <v>0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 t="s">
        <v>128</v>
      </c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</row>
    <row r="24" spans="1:60" outlineLevel="1" x14ac:dyDescent="0.2">
      <c r="A24" s="138">
        <v>15</v>
      </c>
      <c r="B24" s="138" t="s">
        <v>129</v>
      </c>
      <c r="C24" s="168" t="s">
        <v>130</v>
      </c>
      <c r="D24" s="144" t="s">
        <v>131</v>
      </c>
      <c r="E24" s="150">
        <v>10.4</v>
      </c>
      <c r="F24" s="152">
        <v>0</v>
      </c>
      <c r="G24" s="152">
        <v>0</v>
      </c>
      <c r="H24" s="152">
        <v>700</v>
      </c>
      <c r="I24" s="152">
        <f t="shared" si="6"/>
        <v>7280</v>
      </c>
      <c r="J24" s="152">
        <v>0</v>
      </c>
      <c r="K24" s="152">
        <f t="shared" si="7"/>
        <v>0</v>
      </c>
      <c r="L24" s="152">
        <v>21</v>
      </c>
      <c r="M24" s="152">
        <f t="shared" si="8"/>
        <v>0</v>
      </c>
      <c r="N24" s="145">
        <v>1</v>
      </c>
      <c r="O24" s="145">
        <f t="shared" si="9"/>
        <v>10.4</v>
      </c>
      <c r="P24" s="145">
        <v>0</v>
      </c>
      <c r="Q24" s="145">
        <f t="shared" si="10"/>
        <v>0</v>
      </c>
      <c r="R24" s="145"/>
      <c r="S24" s="145"/>
      <c r="T24" s="146">
        <v>0</v>
      </c>
      <c r="U24" s="145">
        <f t="shared" si="11"/>
        <v>0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 t="s">
        <v>128</v>
      </c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</row>
    <row r="25" spans="1:60" x14ac:dyDescent="0.2">
      <c r="A25" s="139" t="s">
        <v>94</v>
      </c>
      <c r="B25" s="139" t="s">
        <v>61</v>
      </c>
      <c r="C25" s="169" t="s">
        <v>62</v>
      </c>
      <c r="D25" s="147"/>
      <c r="E25" s="151"/>
      <c r="F25" s="153">
        <v>0</v>
      </c>
      <c r="G25" s="153">
        <f>SUMIF(AE26:AE26,"&lt;&gt;NOR",G26:G26)</f>
        <v>0</v>
      </c>
      <c r="H25" s="153"/>
      <c r="I25" s="153">
        <f>SUM(I26:I26)</f>
        <v>995.64</v>
      </c>
      <c r="J25" s="153"/>
      <c r="K25" s="153">
        <f>SUM(K26:K26)</f>
        <v>1839.36</v>
      </c>
      <c r="L25" s="153"/>
      <c r="M25" s="153">
        <f>SUM(M26:M26)</f>
        <v>0</v>
      </c>
      <c r="N25" s="148"/>
      <c r="O25" s="148">
        <f>SUM(O26:O26)</f>
        <v>0.43381999999999998</v>
      </c>
      <c r="P25" s="148"/>
      <c r="Q25" s="148">
        <f>SUM(Q26:Q26)</f>
        <v>0</v>
      </c>
      <c r="R25" s="148"/>
      <c r="S25" s="148"/>
      <c r="T25" s="149"/>
      <c r="U25" s="148">
        <f>SUM(U26:U26)</f>
        <v>3.84</v>
      </c>
      <c r="AE25" t="s">
        <v>95</v>
      </c>
    </row>
    <row r="26" spans="1:60" outlineLevel="1" x14ac:dyDescent="0.2">
      <c r="A26" s="138">
        <v>16</v>
      </c>
      <c r="B26" s="138" t="s">
        <v>132</v>
      </c>
      <c r="C26" s="168" t="s">
        <v>133</v>
      </c>
      <c r="D26" s="144" t="s">
        <v>127</v>
      </c>
      <c r="E26" s="150">
        <v>1</v>
      </c>
      <c r="F26" s="152">
        <v>0</v>
      </c>
      <c r="G26" s="152">
        <v>0</v>
      </c>
      <c r="H26" s="152">
        <v>995.64</v>
      </c>
      <c r="I26" s="152">
        <f>ROUND(E26*H26,2)</f>
        <v>995.64</v>
      </c>
      <c r="J26" s="152">
        <v>1839.3600000000001</v>
      </c>
      <c r="K26" s="152">
        <f>ROUND(E26*J26,2)</f>
        <v>1839.36</v>
      </c>
      <c r="L26" s="152">
        <v>21</v>
      </c>
      <c r="M26" s="152">
        <f>G26*(1+L26/100)</f>
        <v>0</v>
      </c>
      <c r="N26" s="145">
        <v>0.43381999999999998</v>
      </c>
      <c r="O26" s="145">
        <f>ROUND(E26*N26,5)</f>
        <v>0.43381999999999998</v>
      </c>
      <c r="P26" s="145">
        <v>0</v>
      </c>
      <c r="Q26" s="145">
        <f>ROUND(E26*P26,5)</f>
        <v>0</v>
      </c>
      <c r="R26" s="145"/>
      <c r="S26" s="145"/>
      <c r="T26" s="146">
        <v>3.839</v>
      </c>
      <c r="U26" s="145">
        <f>ROUND(E26*T26,2)</f>
        <v>3.84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 t="s">
        <v>99</v>
      </c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</row>
    <row r="27" spans="1:60" x14ac:dyDescent="0.2">
      <c r="A27" s="139" t="s">
        <v>94</v>
      </c>
      <c r="B27" s="139" t="s">
        <v>63</v>
      </c>
      <c r="C27" s="169" t="s">
        <v>64</v>
      </c>
      <c r="D27" s="147"/>
      <c r="E27" s="151"/>
      <c r="F27" s="153">
        <v>0</v>
      </c>
      <c r="G27" s="153">
        <v>0</v>
      </c>
      <c r="H27" s="153"/>
      <c r="I27" s="153">
        <f>SUM(I28:I30)</f>
        <v>26464.32</v>
      </c>
      <c r="J27" s="153"/>
      <c r="K27" s="153">
        <f>SUM(K28:K30)</f>
        <v>10457.68</v>
      </c>
      <c r="L27" s="153"/>
      <c r="M27" s="153">
        <f>SUM(M28:M30)</f>
        <v>0</v>
      </c>
      <c r="N27" s="148"/>
      <c r="O27" s="148">
        <f>SUM(O28:O30)</f>
        <v>17.913</v>
      </c>
      <c r="P27" s="148"/>
      <c r="Q27" s="148">
        <f>SUM(Q28:Q30)</f>
        <v>0</v>
      </c>
      <c r="R27" s="148"/>
      <c r="S27" s="148"/>
      <c r="T27" s="149"/>
      <c r="U27" s="148">
        <f>SUM(U28:U30)</f>
        <v>20.13</v>
      </c>
      <c r="AE27" t="s">
        <v>95</v>
      </c>
    </row>
    <row r="28" spans="1:60" outlineLevel="1" x14ac:dyDescent="0.2">
      <c r="A28" s="138">
        <v>17</v>
      </c>
      <c r="B28" s="138" t="s">
        <v>134</v>
      </c>
      <c r="C28" s="168" t="s">
        <v>135</v>
      </c>
      <c r="D28" s="144" t="s">
        <v>136</v>
      </c>
      <c r="E28" s="150">
        <v>74</v>
      </c>
      <c r="F28" s="152">
        <v>0</v>
      </c>
      <c r="G28" s="152">
        <v>0</v>
      </c>
      <c r="H28" s="152">
        <v>191.68</v>
      </c>
      <c r="I28" s="152">
        <f>ROUND(E28*H28,2)</f>
        <v>14184.32</v>
      </c>
      <c r="J28" s="152">
        <v>141.32</v>
      </c>
      <c r="K28" s="152">
        <f>ROUND(E28*J28,2)</f>
        <v>10457.68</v>
      </c>
      <c r="L28" s="152">
        <v>21</v>
      </c>
      <c r="M28" s="152">
        <f>G28*(1+L28/100)</f>
        <v>0</v>
      </c>
      <c r="N28" s="145">
        <v>0.188</v>
      </c>
      <c r="O28" s="145">
        <f>ROUND(E28*N28,5)</f>
        <v>13.912000000000001</v>
      </c>
      <c r="P28" s="145">
        <v>0</v>
      </c>
      <c r="Q28" s="145">
        <f>ROUND(E28*P28,5)</f>
        <v>0</v>
      </c>
      <c r="R28" s="145"/>
      <c r="S28" s="145"/>
      <c r="T28" s="146">
        <v>0.27200000000000002</v>
      </c>
      <c r="U28" s="145">
        <f>ROUND(E28*T28,2)</f>
        <v>20.13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 t="s">
        <v>99</v>
      </c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</row>
    <row r="29" spans="1:60" ht="22.5" outlineLevel="1" x14ac:dyDescent="0.2">
      <c r="A29" s="138">
        <v>18</v>
      </c>
      <c r="B29" s="138" t="s">
        <v>137</v>
      </c>
      <c r="C29" s="168" t="s">
        <v>138</v>
      </c>
      <c r="D29" s="144" t="s">
        <v>127</v>
      </c>
      <c r="E29" s="150">
        <v>30</v>
      </c>
      <c r="F29" s="152">
        <v>0</v>
      </c>
      <c r="G29" s="152">
        <v>0</v>
      </c>
      <c r="H29" s="152">
        <v>160</v>
      </c>
      <c r="I29" s="152">
        <f>ROUND(E29*H29,2)</f>
        <v>4800</v>
      </c>
      <c r="J29" s="152">
        <v>0</v>
      </c>
      <c r="K29" s="152">
        <f>ROUND(E29*J29,2)</f>
        <v>0</v>
      </c>
      <c r="L29" s="152">
        <v>21</v>
      </c>
      <c r="M29" s="152">
        <f>G29*(1+L29/100)</f>
        <v>0</v>
      </c>
      <c r="N29" s="145">
        <v>4.8300000000000003E-2</v>
      </c>
      <c r="O29" s="145">
        <f>ROUND(E29*N29,5)</f>
        <v>1.4490000000000001</v>
      </c>
      <c r="P29" s="145">
        <v>0</v>
      </c>
      <c r="Q29" s="145">
        <f>ROUND(E29*P29,5)</f>
        <v>0</v>
      </c>
      <c r="R29" s="145"/>
      <c r="S29" s="145"/>
      <c r="T29" s="146">
        <v>0</v>
      </c>
      <c r="U29" s="145">
        <f>ROUND(E29*T29,2)</f>
        <v>0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 t="s">
        <v>128</v>
      </c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</row>
    <row r="30" spans="1:60" ht="22.5" outlineLevel="1" x14ac:dyDescent="0.2">
      <c r="A30" s="138">
        <v>19</v>
      </c>
      <c r="B30" s="138" t="s">
        <v>139</v>
      </c>
      <c r="C30" s="168" t="s">
        <v>140</v>
      </c>
      <c r="D30" s="144" t="s">
        <v>127</v>
      </c>
      <c r="E30" s="150">
        <v>44</v>
      </c>
      <c r="F30" s="152">
        <v>0</v>
      </c>
      <c r="G30" s="152">
        <v>0</v>
      </c>
      <c r="H30" s="152">
        <v>170</v>
      </c>
      <c r="I30" s="152">
        <f>ROUND(E30*H30,2)</f>
        <v>7480</v>
      </c>
      <c r="J30" s="152">
        <v>0</v>
      </c>
      <c r="K30" s="152">
        <f>ROUND(E30*J30,2)</f>
        <v>0</v>
      </c>
      <c r="L30" s="152">
        <v>21</v>
      </c>
      <c r="M30" s="152">
        <f>G30*(1+L30/100)</f>
        <v>0</v>
      </c>
      <c r="N30" s="145">
        <v>5.8000000000000003E-2</v>
      </c>
      <c r="O30" s="145">
        <f>ROUND(E30*N30,5)</f>
        <v>2.552</v>
      </c>
      <c r="P30" s="145">
        <v>0</v>
      </c>
      <c r="Q30" s="145">
        <f>ROUND(E30*P30,5)</f>
        <v>0</v>
      </c>
      <c r="R30" s="145"/>
      <c r="S30" s="145"/>
      <c r="T30" s="146">
        <v>0</v>
      </c>
      <c r="U30" s="145">
        <f>ROUND(E30*T30,2)</f>
        <v>0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 t="s">
        <v>128</v>
      </c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</row>
    <row r="31" spans="1:60" x14ac:dyDescent="0.2">
      <c r="A31" s="139" t="s">
        <v>94</v>
      </c>
      <c r="B31" s="139" t="s">
        <v>65</v>
      </c>
      <c r="C31" s="169" t="s">
        <v>66</v>
      </c>
      <c r="D31" s="147"/>
      <c r="E31" s="151"/>
      <c r="F31" s="153">
        <v>0</v>
      </c>
      <c r="G31" s="153">
        <v>0</v>
      </c>
      <c r="H31" s="153"/>
      <c r="I31" s="153">
        <f>SUM(I32:I32)</f>
        <v>0</v>
      </c>
      <c r="J31" s="153"/>
      <c r="K31" s="153">
        <f>SUM(K32:K32)</f>
        <v>49425.4</v>
      </c>
      <c r="L31" s="153"/>
      <c r="M31" s="153">
        <f>SUM(M32:M32)</f>
        <v>0</v>
      </c>
      <c r="N31" s="148"/>
      <c r="O31" s="148">
        <f>SUM(O32:O32)</f>
        <v>0</v>
      </c>
      <c r="P31" s="148"/>
      <c r="Q31" s="148">
        <f>SUM(Q32:Q32)</f>
        <v>0</v>
      </c>
      <c r="R31" s="148"/>
      <c r="S31" s="148"/>
      <c r="T31" s="149"/>
      <c r="U31" s="148">
        <f>SUM(U32:U32)</f>
        <v>74</v>
      </c>
      <c r="AE31" t="s">
        <v>95</v>
      </c>
    </row>
    <row r="32" spans="1:60" outlineLevel="1" x14ac:dyDescent="0.2">
      <c r="A32" s="162">
        <v>20</v>
      </c>
      <c r="B32" s="162" t="s">
        <v>141</v>
      </c>
      <c r="C32" s="170" t="s">
        <v>142</v>
      </c>
      <c r="D32" s="163" t="s">
        <v>131</v>
      </c>
      <c r="E32" s="164">
        <v>189.73282</v>
      </c>
      <c r="F32" s="165">
        <v>0</v>
      </c>
      <c r="G32" s="165">
        <v>0</v>
      </c>
      <c r="H32" s="165">
        <v>0</v>
      </c>
      <c r="I32" s="165">
        <f>ROUND(E32*H32,2)</f>
        <v>0</v>
      </c>
      <c r="J32" s="165">
        <v>260.5</v>
      </c>
      <c r="K32" s="165">
        <f>ROUND(E32*J32,2)</f>
        <v>49425.4</v>
      </c>
      <c r="L32" s="165">
        <v>21</v>
      </c>
      <c r="M32" s="165">
        <f>G32*(1+L32/100)</f>
        <v>0</v>
      </c>
      <c r="N32" s="166">
        <v>0</v>
      </c>
      <c r="O32" s="166">
        <f>ROUND(E32*N32,5)</f>
        <v>0</v>
      </c>
      <c r="P32" s="166">
        <v>0</v>
      </c>
      <c r="Q32" s="166">
        <f>ROUND(E32*P32,5)</f>
        <v>0</v>
      </c>
      <c r="R32" s="166"/>
      <c r="S32" s="166"/>
      <c r="T32" s="167">
        <v>0.39</v>
      </c>
      <c r="U32" s="166">
        <f>ROUND(E32*T32,2)</f>
        <v>74</v>
      </c>
      <c r="V32" s="137"/>
      <c r="W32" s="137"/>
      <c r="X32" s="137"/>
      <c r="Y32" s="137"/>
      <c r="Z32" s="137"/>
      <c r="AA32" s="137"/>
      <c r="AB32" s="137"/>
      <c r="AC32" s="137"/>
      <c r="AD32" s="137"/>
      <c r="AE32" s="137" t="s">
        <v>99</v>
      </c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</row>
    <row r="33" spans="1:31" x14ac:dyDescent="0.2">
      <c r="A33" s="4"/>
      <c r="B33" s="5" t="s">
        <v>143</v>
      </c>
      <c r="C33" s="171" t="s">
        <v>143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AC33">
        <v>15</v>
      </c>
      <c r="AD33">
        <v>21</v>
      </c>
    </row>
    <row r="34" spans="1:31" x14ac:dyDescent="0.2">
      <c r="C34" s="172"/>
      <c r="AE34" t="s">
        <v>144</v>
      </c>
    </row>
  </sheetData>
  <mergeCells count="4">
    <mergeCell ref="A1:G1"/>
    <mergeCell ref="C2:G2"/>
    <mergeCell ref="C3:G3"/>
    <mergeCell ref="C4:G4"/>
  </mergeCells>
  <pageMargins left="0.39370078740157499" right="0.19685039370078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Vladimír Korek</cp:lastModifiedBy>
  <cp:lastPrinted>2014-02-28T09:52:57Z</cp:lastPrinted>
  <dcterms:created xsi:type="dcterms:W3CDTF">2009-04-08T07:15:50Z</dcterms:created>
  <dcterms:modified xsi:type="dcterms:W3CDTF">2023-10-09T17:32:41Z</dcterms:modified>
</cp:coreProperties>
</file>