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ladimír Korek\Documents\Obec\Stavby\2023\DPS - koupelny\VŘ\"/>
    </mc:Choice>
  </mc:AlternateContent>
  <xr:revisionPtr revIDLastSave="0" documentId="13_ncr:1_{208A1E26-59A1-4617-A244-6CE07B7F046D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okyny pro vyplnění" sheetId="11" state="hidden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Pol'!$A$1:$U$95</definedName>
    <definedName name="_xlnm.Print_Area" localSheetId="1">Stavba!$A$1:$J$58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9" i="12" l="1"/>
  <c r="I8" i="12" s="1"/>
  <c r="K9" i="12"/>
  <c r="K8" i="12" s="1"/>
  <c r="M9" i="12"/>
  <c r="M8" i="12" s="1"/>
  <c r="O9" i="12"/>
  <c r="O8" i="12" s="1"/>
  <c r="Q9" i="12"/>
  <c r="Q8" i="12" s="1"/>
  <c r="U9" i="12"/>
  <c r="U8" i="12" s="1"/>
  <c r="I11" i="12"/>
  <c r="I10" i="12" s="1"/>
  <c r="K11" i="12"/>
  <c r="M11" i="12"/>
  <c r="O11" i="12"/>
  <c r="Q11" i="12"/>
  <c r="Q10" i="12" s="1"/>
  <c r="U11" i="12"/>
  <c r="I12" i="12"/>
  <c r="K12" i="12"/>
  <c r="M12" i="12"/>
  <c r="M10" i="12" s="1"/>
  <c r="O12" i="12"/>
  <c r="Q12" i="12"/>
  <c r="U12" i="12"/>
  <c r="I14" i="12"/>
  <c r="K14" i="12"/>
  <c r="M14" i="12"/>
  <c r="O14" i="12"/>
  <c r="Q14" i="12"/>
  <c r="U14" i="12"/>
  <c r="I15" i="12"/>
  <c r="K15" i="12"/>
  <c r="M15" i="12"/>
  <c r="O15" i="12"/>
  <c r="Q15" i="12"/>
  <c r="U15" i="12"/>
  <c r="I16" i="12"/>
  <c r="K16" i="12"/>
  <c r="M16" i="12"/>
  <c r="O16" i="12"/>
  <c r="Q16" i="12"/>
  <c r="U16" i="12"/>
  <c r="I17" i="12"/>
  <c r="K17" i="12"/>
  <c r="M17" i="12"/>
  <c r="O17" i="12"/>
  <c r="Q17" i="12"/>
  <c r="U17" i="12"/>
  <c r="I19" i="12"/>
  <c r="K19" i="12"/>
  <c r="M19" i="12"/>
  <c r="O19" i="12"/>
  <c r="Q19" i="12"/>
  <c r="U19" i="12"/>
  <c r="I20" i="12"/>
  <c r="K20" i="12"/>
  <c r="M20" i="12"/>
  <c r="O20" i="12"/>
  <c r="Q20" i="12"/>
  <c r="U20" i="12"/>
  <c r="I21" i="12"/>
  <c r="K21" i="12"/>
  <c r="M21" i="12"/>
  <c r="O21" i="12"/>
  <c r="Q21" i="12"/>
  <c r="U21" i="12"/>
  <c r="I22" i="12"/>
  <c r="K22" i="12"/>
  <c r="M22" i="12"/>
  <c r="O22" i="12"/>
  <c r="Q22" i="12"/>
  <c r="U22" i="12"/>
  <c r="I23" i="12"/>
  <c r="K23" i="12"/>
  <c r="M23" i="12"/>
  <c r="O23" i="12"/>
  <c r="Q23" i="12"/>
  <c r="U23" i="12"/>
  <c r="I24" i="12"/>
  <c r="K24" i="12"/>
  <c r="M24" i="12"/>
  <c r="O24" i="12"/>
  <c r="Q24" i="12"/>
  <c r="U24" i="12"/>
  <c r="I25" i="12"/>
  <c r="K25" i="12"/>
  <c r="M25" i="12"/>
  <c r="O25" i="12"/>
  <c r="Q25" i="12"/>
  <c r="U25" i="12"/>
  <c r="I26" i="12"/>
  <c r="K26" i="12"/>
  <c r="M26" i="12"/>
  <c r="O26" i="12"/>
  <c r="Q26" i="12"/>
  <c r="U26" i="12"/>
  <c r="I28" i="12"/>
  <c r="K28" i="12"/>
  <c r="M28" i="12"/>
  <c r="O28" i="12"/>
  <c r="Q28" i="12"/>
  <c r="U28" i="12"/>
  <c r="I29" i="12"/>
  <c r="K29" i="12"/>
  <c r="M29" i="12"/>
  <c r="O29" i="12"/>
  <c r="Q29" i="12"/>
  <c r="U29" i="12"/>
  <c r="I30" i="12"/>
  <c r="K30" i="12"/>
  <c r="M30" i="12"/>
  <c r="O30" i="12"/>
  <c r="Q30" i="12"/>
  <c r="U30" i="12"/>
  <c r="I32" i="12"/>
  <c r="K32" i="12"/>
  <c r="M32" i="12"/>
  <c r="O32" i="12"/>
  <c r="Q32" i="12"/>
  <c r="U32" i="12"/>
  <c r="I33" i="12"/>
  <c r="K33" i="12"/>
  <c r="M33" i="12"/>
  <c r="O33" i="12"/>
  <c r="Q33" i="12"/>
  <c r="U33" i="12"/>
  <c r="I34" i="12"/>
  <c r="K34" i="12"/>
  <c r="M34" i="12"/>
  <c r="O34" i="12"/>
  <c r="Q34" i="12"/>
  <c r="U34" i="12"/>
  <c r="I35" i="12"/>
  <c r="K35" i="12"/>
  <c r="M35" i="12"/>
  <c r="O35" i="12"/>
  <c r="Q35" i="12"/>
  <c r="U35" i="12"/>
  <c r="I36" i="12"/>
  <c r="K36" i="12"/>
  <c r="M36" i="12"/>
  <c r="O36" i="12"/>
  <c r="Q36" i="12"/>
  <c r="U36" i="12"/>
  <c r="I37" i="12"/>
  <c r="K37" i="12"/>
  <c r="M37" i="12"/>
  <c r="O37" i="12"/>
  <c r="Q37" i="12"/>
  <c r="U37" i="12"/>
  <c r="I39" i="12"/>
  <c r="K39" i="12"/>
  <c r="M39" i="12"/>
  <c r="O39" i="12"/>
  <c r="Q39" i="12"/>
  <c r="U39" i="12"/>
  <c r="I40" i="12"/>
  <c r="K40" i="12"/>
  <c r="M40" i="12"/>
  <c r="O40" i="12"/>
  <c r="Q40" i="12"/>
  <c r="U40" i="12"/>
  <c r="I41" i="12"/>
  <c r="K41" i="12"/>
  <c r="M41" i="12"/>
  <c r="O41" i="12"/>
  <c r="Q41" i="12"/>
  <c r="U41" i="12"/>
  <c r="I42" i="12"/>
  <c r="K42" i="12"/>
  <c r="M42" i="12"/>
  <c r="O42" i="12"/>
  <c r="Q42" i="12"/>
  <c r="U42" i="12"/>
  <c r="I43" i="12"/>
  <c r="K43" i="12"/>
  <c r="M43" i="12"/>
  <c r="O43" i="12"/>
  <c r="Q43" i="12"/>
  <c r="U43" i="12"/>
  <c r="I44" i="12"/>
  <c r="K44" i="12"/>
  <c r="M44" i="12"/>
  <c r="O44" i="12"/>
  <c r="Q44" i="12"/>
  <c r="U44" i="12"/>
  <c r="G45" i="12"/>
  <c r="I46" i="12"/>
  <c r="K46" i="12"/>
  <c r="M46" i="12"/>
  <c r="O46" i="12"/>
  <c r="Q46" i="12"/>
  <c r="U46" i="12"/>
  <c r="I47" i="12"/>
  <c r="K47" i="12"/>
  <c r="M47" i="12"/>
  <c r="O47" i="12"/>
  <c r="Q47" i="12"/>
  <c r="U47" i="12"/>
  <c r="I48" i="12"/>
  <c r="K48" i="12"/>
  <c r="M48" i="12"/>
  <c r="O48" i="12"/>
  <c r="Q48" i="12"/>
  <c r="U48" i="12"/>
  <c r="I49" i="12"/>
  <c r="K49" i="12"/>
  <c r="M49" i="12"/>
  <c r="O49" i="12"/>
  <c r="Q49" i="12"/>
  <c r="U49" i="12"/>
  <c r="I50" i="12"/>
  <c r="K50" i="12"/>
  <c r="M50" i="12"/>
  <c r="O50" i="12"/>
  <c r="Q50" i="12"/>
  <c r="U50" i="12"/>
  <c r="I51" i="12"/>
  <c r="K51" i="12"/>
  <c r="M51" i="12"/>
  <c r="O51" i="12"/>
  <c r="Q51" i="12"/>
  <c r="U51" i="12"/>
  <c r="I52" i="12"/>
  <c r="K52" i="12"/>
  <c r="M52" i="12"/>
  <c r="O52" i="12"/>
  <c r="Q52" i="12"/>
  <c r="U52" i="12"/>
  <c r="I53" i="12"/>
  <c r="K53" i="12"/>
  <c r="M53" i="12"/>
  <c r="O53" i="12"/>
  <c r="Q53" i="12"/>
  <c r="U53" i="12"/>
  <c r="I54" i="12"/>
  <c r="K54" i="12"/>
  <c r="M54" i="12"/>
  <c r="O54" i="12"/>
  <c r="Q54" i="12"/>
  <c r="U54" i="12"/>
  <c r="I55" i="12"/>
  <c r="K55" i="12"/>
  <c r="M55" i="12"/>
  <c r="O55" i="12"/>
  <c r="Q55" i="12"/>
  <c r="U55" i="12"/>
  <c r="I57" i="12"/>
  <c r="K57" i="12"/>
  <c r="M57" i="12"/>
  <c r="O57" i="12"/>
  <c r="Q57" i="12"/>
  <c r="U57" i="12"/>
  <c r="I58" i="12"/>
  <c r="K58" i="12"/>
  <c r="M58" i="12"/>
  <c r="O58" i="12"/>
  <c r="Q58" i="12"/>
  <c r="U58" i="12"/>
  <c r="I59" i="12"/>
  <c r="K59" i="12"/>
  <c r="M59" i="12"/>
  <c r="O59" i="12"/>
  <c r="Q59" i="12"/>
  <c r="U59" i="12"/>
  <c r="I60" i="12"/>
  <c r="K60" i="12"/>
  <c r="M60" i="12"/>
  <c r="O60" i="12"/>
  <c r="Q60" i="12"/>
  <c r="U60" i="12"/>
  <c r="I61" i="12"/>
  <c r="K61" i="12"/>
  <c r="M61" i="12"/>
  <c r="O61" i="12"/>
  <c r="Q61" i="12"/>
  <c r="U61" i="12"/>
  <c r="I62" i="12"/>
  <c r="K62" i="12"/>
  <c r="M62" i="12"/>
  <c r="O62" i="12"/>
  <c r="Q62" i="12"/>
  <c r="U62" i="12"/>
  <c r="I63" i="12"/>
  <c r="K63" i="12"/>
  <c r="M63" i="12"/>
  <c r="O63" i="12"/>
  <c r="Q63" i="12"/>
  <c r="U63" i="12"/>
  <c r="I64" i="12"/>
  <c r="K64" i="12"/>
  <c r="M64" i="12"/>
  <c r="O64" i="12"/>
  <c r="Q64" i="12"/>
  <c r="U64" i="12"/>
  <c r="I65" i="12"/>
  <c r="K65" i="12"/>
  <c r="M65" i="12"/>
  <c r="O65" i="12"/>
  <c r="Q65" i="12"/>
  <c r="U65" i="12"/>
  <c r="I66" i="12"/>
  <c r="K66" i="12"/>
  <c r="M66" i="12"/>
  <c r="O66" i="12"/>
  <c r="Q66" i="12"/>
  <c r="U66" i="12"/>
  <c r="I67" i="12"/>
  <c r="K67" i="12"/>
  <c r="M67" i="12"/>
  <c r="O67" i="12"/>
  <c r="Q67" i="12"/>
  <c r="U67" i="12"/>
  <c r="I68" i="12"/>
  <c r="K68" i="12"/>
  <c r="M68" i="12"/>
  <c r="O68" i="12"/>
  <c r="Q68" i="12"/>
  <c r="U68" i="12"/>
  <c r="I69" i="12"/>
  <c r="K69" i="12"/>
  <c r="M69" i="12"/>
  <c r="O69" i="12"/>
  <c r="Q69" i="12"/>
  <c r="U69" i="12"/>
  <c r="I70" i="12"/>
  <c r="K70" i="12"/>
  <c r="M70" i="12"/>
  <c r="O70" i="12"/>
  <c r="Q70" i="12"/>
  <c r="U70" i="12"/>
  <c r="I71" i="12"/>
  <c r="K71" i="12"/>
  <c r="M71" i="12"/>
  <c r="O71" i="12"/>
  <c r="Q71" i="12"/>
  <c r="U71" i="12"/>
  <c r="I72" i="12"/>
  <c r="K72" i="12"/>
  <c r="M72" i="12"/>
  <c r="O72" i="12"/>
  <c r="Q72" i="12"/>
  <c r="U72" i="12"/>
  <c r="I73" i="12"/>
  <c r="K73" i="12"/>
  <c r="M73" i="12"/>
  <c r="O73" i="12"/>
  <c r="Q73" i="12"/>
  <c r="U73" i="12"/>
  <c r="I74" i="12"/>
  <c r="K74" i="12"/>
  <c r="M74" i="12"/>
  <c r="O74" i="12"/>
  <c r="Q74" i="12"/>
  <c r="U74" i="12"/>
  <c r="I75" i="12"/>
  <c r="K75" i="12"/>
  <c r="M75" i="12"/>
  <c r="O75" i="12"/>
  <c r="Q75" i="12"/>
  <c r="U75" i="12"/>
  <c r="I76" i="12"/>
  <c r="K76" i="12"/>
  <c r="M76" i="12"/>
  <c r="O76" i="12"/>
  <c r="Q76" i="12"/>
  <c r="U76" i="12"/>
  <c r="I78" i="12"/>
  <c r="K78" i="12"/>
  <c r="M78" i="12"/>
  <c r="O78" i="12"/>
  <c r="Q78" i="12"/>
  <c r="U78" i="12"/>
  <c r="I79" i="12"/>
  <c r="K79" i="12"/>
  <c r="M79" i="12"/>
  <c r="O79" i="12"/>
  <c r="Q79" i="12"/>
  <c r="U79" i="12"/>
  <c r="I80" i="12"/>
  <c r="K80" i="12"/>
  <c r="M80" i="12"/>
  <c r="O80" i="12"/>
  <c r="Q80" i="12"/>
  <c r="U80" i="12"/>
  <c r="I81" i="12"/>
  <c r="K81" i="12"/>
  <c r="M81" i="12"/>
  <c r="O81" i="12"/>
  <c r="Q81" i="12"/>
  <c r="U81" i="12"/>
  <c r="I82" i="12"/>
  <c r="K82" i="12"/>
  <c r="M82" i="12"/>
  <c r="O82" i="12"/>
  <c r="Q82" i="12"/>
  <c r="U82" i="12"/>
  <c r="I83" i="12"/>
  <c r="K83" i="12"/>
  <c r="M83" i="12"/>
  <c r="O83" i="12"/>
  <c r="Q83" i="12"/>
  <c r="U83" i="12"/>
  <c r="I84" i="12"/>
  <c r="K84" i="12"/>
  <c r="M84" i="12"/>
  <c r="O84" i="12"/>
  <c r="Q84" i="12"/>
  <c r="U84" i="12"/>
  <c r="I85" i="12"/>
  <c r="K85" i="12"/>
  <c r="M85" i="12"/>
  <c r="O85" i="12"/>
  <c r="Q85" i="12"/>
  <c r="U85" i="12"/>
  <c r="I87" i="12"/>
  <c r="K87" i="12"/>
  <c r="M87" i="12"/>
  <c r="O87" i="12"/>
  <c r="Q87" i="12"/>
  <c r="U87" i="12"/>
  <c r="I88" i="12"/>
  <c r="K88" i="12"/>
  <c r="M88" i="12"/>
  <c r="O88" i="12"/>
  <c r="Q88" i="12"/>
  <c r="U88" i="12"/>
  <c r="I89" i="12"/>
  <c r="K89" i="12"/>
  <c r="M89" i="12"/>
  <c r="O89" i="12"/>
  <c r="Q89" i="12"/>
  <c r="U89" i="12"/>
  <c r="I90" i="12"/>
  <c r="K90" i="12"/>
  <c r="M90" i="12"/>
  <c r="O90" i="12"/>
  <c r="Q90" i="12"/>
  <c r="U90" i="12"/>
  <c r="I91" i="12"/>
  <c r="K91" i="12"/>
  <c r="M91" i="12"/>
  <c r="O91" i="12"/>
  <c r="Q91" i="12"/>
  <c r="U91" i="12"/>
  <c r="I92" i="12"/>
  <c r="K92" i="12"/>
  <c r="M92" i="12"/>
  <c r="O92" i="12"/>
  <c r="Q92" i="12"/>
  <c r="U92" i="12"/>
  <c r="I93" i="12"/>
  <c r="K93" i="12"/>
  <c r="M93" i="12"/>
  <c r="O93" i="12"/>
  <c r="Q93" i="12"/>
  <c r="U93" i="12"/>
  <c r="I58" i="1"/>
  <c r="F40" i="1"/>
  <c r="G40" i="1"/>
  <c r="H40" i="1"/>
  <c r="I40" i="1"/>
  <c r="J39" i="1"/>
  <c r="J40" i="1" s="1"/>
  <c r="I21" i="1"/>
  <c r="J28" i="1"/>
  <c r="J26" i="1"/>
  <c r="G38" i="1"/>
  <c r="F38" i="1"/>
  <c r="J23" i="1"/>
  <c r="J24" i="1"/>
  <c r="J25" i="1"/>
  <c r="J27" i="1"/>
  <c r="E24" i="1"/>
  <c r="E26" i="1"/>
  <c r="M27" i="12" l="1"/>
  <c r="U86" i="12"/>
  <c r="K86" i="12"/>
  <c r="O86" i="12"/>
  <c r="O56" i="12"/>
  <c r="U56" i="12"/>
  <c r="K56" i="12"/>
  <c r="U38" i="12"/>
  <c r="K38" i="12"/>
  <c r="O38" i="12"/>
  <c r="U27" i="12"/>
  <c r="K27" i="12"/>
  <c r="O27" i="12"/>
  <c r="O13" i="12"/>
  <c r="U13" i="12"/>
  <c r="K13" i="12"/>
  <c r="U77" i="12"/>
  <c r="K77" i="12"/>
  <c r="O77" i="12"/>
  <c r="O45" i="12"/>
  <c r="U45" i="12"/>
  <c r="K45" i="12"/>
  <c r="Q38" i="12"/>
  <c r="I38" i="12"/>
  <c r="M38" i="12"/>
  <c r="U18" i="12"/>
  <c r="K18" i="12"/>
  <c r="O18" i="12"/>
  <c r="O10" i="12"/>
  <c r="U10" i="12"/>
  <c r="K10" i="12"/>
  <c r="Q77" i="12"/>
  <c r="I77" i="12"/>
  <c r="M77" i="12"/>
  <c r="M45" i="12"/>
  <c r="Q45" i="12"/>
  <c r="I45" i="12"/>
  <c r="Q31" i="12"/>
  <c r="I31" i="12"/>
  <c r="M31" i="12"/>
  <c r="Q18" i="12"/>
  <c r="I18" i="12"/>
  <c r="M18" i="12"/>
  <c r="M86" i="12"/>
  <c r="Q86" i="12"/>
  <c r="I86" i="12"/>
  <c r="Q56" i="12"/>
  <c r="I56" i="12"/>
  <c r="M56" i="12"/>
  <c r="O31" i="12"/>
  <c r="U31" i="12"/>
  <c r="K31" i="12"/>
  <c r="Q27" i="12"/>
  <c r="I27" i="12"/>
  <c r="Q13" i="12"/>
  <c r="I13" i="12"/>
  <c r="M1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<sst xmlns="http://schemas.openxmlformats.org/spreadsheetml/2006/main" count="485" uniqueCount="269">
  <si>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</si>
  <si>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</si>
  <si>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</si>
  <si>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</si>
  <si>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</si>
  <si>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</si>
  <si>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</si>
  <si>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</si>
  <si>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</si>
  <si>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</si>
  <si>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</si>
  <si>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</si>
  <si>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</si>
  <si>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</si>
  <si>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</si>
  <si>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</si>
  <si>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</si>
  <si>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</si>
  <si>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</si>
  <si>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</si>
  <si>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</si>
  <si>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</si>
  <si>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</si>
  <si>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</si>
  <si>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</si>
  <si>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</si>
  <si>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</si>
  <si>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</si>
  <si>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</si>
  <si>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</si>
  <si>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</si>
  <si>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</si>
  <si>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</si>
  <si>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</si>
  <si>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</si>
  <si>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</si>
  <si>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</si>
  <si>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</si>
  <si>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</si>
  <si>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</si>
  <si>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</si>
  <si>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</si>
  <si>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</si>
  <si>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</si>
  <si>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</si>
  <si>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Višňové - Rekonstrukce koupelny v DPS Višňové - jeden byt</t>
  </si>
  <si>
    <t>Městys Višňové</t>
  </si>
  <si>
    <t>Rozpočet</t>
  </si>
  <si>
    <t>Celkem za stavbu</t>
  </si>
  <si>
    <t>CZK</t>
  </si>
  <si>
    <t>Rekapitulace dílů</t>
  </si>
  <si>
    <t>Typ dílu</t>
  </si>
  <si>
    <t>3</t>
  </si>
  <si>
    <t>Svislé a kompletní konstrukce</t>
  </si>
  <si>
    <t>63</t>
  </si>
  <si>
    <t>Podlahy a podlahové konstrukce</t>
  </si>
  <si>
    <t>96</t>
  </si>
  <si>
    <t>Bourání konstrukcí</t>
  </si>
  <si>
    <t>97</t>
  </si>
  <si>
    <t>Prorážení otvorů</t>
  </si>
  <si>
    <t>99</t>
  </si>
  <si>
    <t>Staveništní přesun hmot</t>
  </si>
  <si>
    <t>711</t>
  </si>
  <si>
    <t>Izolace proti vodě</t>
  </si>
  <si>
    <t>713</t>
  </si>
  <si>
    <t>Izolace tepelné</t>
  </si>
  <si>
    <t>721</t>
  </si>
  <si>
    <t>Vnitřní kanalizace</t>
  </si>
  <si>
    <t>725</t>
  </si>
  <si>
    <t>Zařizovací předměty</t>
  </si>
  <si>
    <t>771</t>
  </si>
  <si>
    <t>Podlahy z dlaždic a obklady</t>
  </si>
  <si>
    <t>781</t>
  </si>
  <si>
    <t>Obklady keramické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</si>
  <si>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</si>
  <si>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</si>
  <si>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</si>
  <si>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</si>
  <si>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</si>
  <si>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</si>
  <si>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</si>
  <si>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</si>
  <si>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</si>
  <si>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</si>
  <si>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</si>
  <si>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</si>
  <si>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</si>
  <si>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</si>
  <si>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</si>
  <si>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</si>
  <si>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</si>
  <si>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</si>
  <si>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</si>
  <si>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</si>
  <si>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</si>
  <si>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</si>
  <si>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</si>
  <si>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</si>
  <si>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</si>
  <si>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</si>
  <si>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</si>
  <si>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</si>
  <si>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</si>
  <si>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346244311R00</t>
  </si>
  <si>
    <t>Obezdívky van a WC nádržek z desek Ytong tl. 50 mm</t>
  </si>
  <si>
    <t>m2</t>
  </si>
  <si>
    <t>POL1_0</t>
  </si>
  <si>
    <t>631312621R00</t>
  </si>
  <si>
    <t>Mazanina betonová tl. 5 - 8 cm C 20/25</t>
  </si>
  <si>
    <t>m3</t>
  </si>
  <si>
    <t>632411150R00</t>
  </si>
  <si>
    <t>Potěr ze SMS Cemix, ruční zpracování, tl.50-80 mm</t>
  </si>
  <si>
    <t>965081712RT1</t>
  </si>
  <si>
    <t>Bourání dlažeb keramických tl.10 mm, pl. do 1 m2, ručně, dlaždice keramické</t>
  </si>
  <si>
    <t>965048515R00</t>
  </si>
  <si>
    <t>Broušení betonových povrchů do tl. 5 mm</t>
  </si>
  <si>
    <t>965042131RT1</t>
  </si>
  <si>
    <t>Bourání mazanin betonových  tl. 10 cm, pl. 4 m2, ručně tl. mazaniny 5 - 8 cm</t>
  </si>
  <si>
    <t>962031141R00</t>
  </si>
  <si>
    <t>Bourání příček z tvárnic pórobetonových tl. 50 mm, podezdění vaničky sprchové</t>
  </si>
  <si>
    <t>978059521R00</t>
  </si>
  <si>
    <t>Odsekání vnitřních obkladů stěn do 2 m2</t>
  </si>
  <si>
    <t>979086112R00</t>
  </si>
  <si>
    <t>Nakládání nebo překládání suti a vybouraných hmot</t>
  </si>
  <si>
    <t>t</t>
  </si>
  <si>
    <t>979082111R00</t>
  </si>
  <si>
    <t>Vnitrostaveništní doprava suti do 10 m</t>
  </si>
  <si>
    <t>979082121R00</t>
  </si>
  <si>
    <t>Příplatek k vnitrost. dopravě suti za dalších 5 m</t>
  </si>
  <si>
    <t>979011211R00</t>
  </si>
  <si>
    <t>Svislá doprava suti a vybour. hmot za 2.NP nošením</t>
  </si>
  <si>
    <t>979081111R00</t>
  </si>
  <si>
    <t>Odvoz suti a vybour. hmot na skládku do 1 km</t>
  </si>
  <si>
    <t>979081121R00</t>
  </si>
  <si>
    <t>Příplatek k odvozu za každý další 1 km</t>
  </si>
  <si>
    <t>979999997R00</t>
  </si>
  <si>
    <t>Poplatek za recyklaci směsi suti betonu, cihel, tašek a keram.výrobků (skup.170107)</t>
  </si>
  <si>
    <t>999281108R00</t>
  </si>
  <si>
    <t>Přesun hmot pro opravy a údržbu do výšky 12 m</t>
  </si>
  <si>
    <t>999281196R00</t>
  </si>
  <si>
    <t>Přesun hmot, opravy a údržba, příplatek do 5 km</t>
  </si>
  <si>
    <t>999281199R00</t>
  </si>
  <si>
    <t>Přesun hmot, opravy a údržba, přípl. dalších 5 km</t>
  </si>
  <si>
    <t>711212000RU1</t>
  </si>
  <si>
    <t>Penetrace podkladu pod hydroizolační nátěr,vč.dod., Primer G (fa Mapei)</t>
  </si>
  <si>
    <t>711212001RT2</t>
  </si>
  <si>
    <t>Hydroizolační povlak - nátěr, Mapegum WPS (fa Mapei), proti vlhkosti</t>
  </si>
  <si>
    <t>711212601RT2</t>
  </si>
  <si>
    <t>Těsnicí pás do spoje podlaha - stěna, Mapeband š. 100 mm (fa Mapei)</t>
  </si>
  <si>
    <t>m</t>
  </si>
  <si>
    <t>998711202R00</t>
  </si>
  <si>
    <t>Přesun hmot pro izolace proti vodě, výšky do 12 m</t>
  </si>
  <si>
    <t>998711294R00</t>
  </si>
  <si>
    <t>Příplatek zvětš. přesun, izol. proti vodě do 1 km</t>
  </si>
  <si>
    <t>998711299R00</t>
  </si>
  <si>
    <t>Přípl. zvětš. přesun, izol. proti vodě další 1 km</t>
  </si>
  <si>
    <t>713102111R00</t>
  </si>
  <si>
    <t>Odstr.tep.izolace podlah,volně, EPS tl.do 100 mm</t>
  </si>
  <si>
    <t>713121111RV1</t>
  </si>
  <si>
    <t>Izolace tepelná podlah na sucho, jednovrstvá, včetně dodávky polystyren tl. 50 mm</t>
  </si>
  <si>
    <t>713-01</t>
  </si>
  <si>
    <t>Vypěnění prostoru stoupačky protipožární pěnou, mezi patry</t>
  </si>
  <si>
    <t>skoubo</t>
  </si>
  <si>
    <t>998713202R00</t>
  </si>
  <si>
    <t>Přesun hmot pro izolace tepelné, výšky do 12 m</t>
  </si>
  <si>
    <t>998713294R00</t>
  </si>
  <si>
    <t>Příplatek zvětš. přesun, izolace tepelné do 1 km</t>
  </si>
  <si>
    <t>998713299R00</t>
  </si>
  <si>
    <t>Příplatek zvětš. přesun, izolace tepelné další 1km</t>
  </si>
  <si>
    <t>721171803R00</t>
  </si>
  <si>
    <t>Demontáž potrubí z PVC do D 75 mm</t>
  </si>
  <si>
    <t>721171808R00</t>
  </si>
  <si>
    <t>Demontáž potrubí z PVC do D 114 mm</t>
  </si>
  <si>
    <t>721170905R00</t>
  </si>
  <si>
    <t>Oprava potrubí PVC odpadní, vsazení odbočky D 50</t>
  </si>
  <si>
    <t>kus</t>
  </si>
  <si>
    <t>721170909R00</t>
  </si>
  <si>
    <t>Oprava potrubí PVC odpadní, vsazení odbočky D 110</t>
  </si>
  <si>
    <t>721176103R00</t>
  </si>
  <si>
    <t>Potrubí HT připojovací D 50 x 1,8 mm</t>
  </si>
  <si>
    <t>721176115R00</t>
  </si>
  <si>
    <t>Potrubí HT odpadní svislé D 110 x 2,7 mm</t>
  </si>
  <si>
    <t>721213215R00</t>
  </si>
  <si>
    <t>Žlab podlahový Concept 100 Flex LOW snížený ke , stěně 850mm vč. roštu</t>
  </si>
  <si>
    <t>998721202R00</t>
  </si>
  <si>
    <t>Přesun hmot pro vnitřní kanalizaci, výšky do 12 m</t>
  </si>
  <si>
    <t>998721294R00</t>
  </si>
  <si>
    <t>Příplatek zvětš. přesun, vnitřní kanaliz. do 1 km</t>
  </si>
  <si>
    <t>998721299R00</t>
  </si>
  <si>
    <t>Příplatek zvětš. přesun, vnitřní kanal. další 1km</t>
  </si>
  <si>
    <t>725240811R00</t>
  </si>
  <si>
    <t>Demontáž sprchových kabin bez výtokových armatur</t>
  </si>
  <si>
    <t>soubor</t>
  </si>
  <si>
    <t>725240812R00</t>
  </si>
  <si>
    <t>Demontáž sprchových mís bez výtokových armatur</t>
  </si>
  <si>
    <t>725820801R00</t>
  </si>
  <si>
    <t>Demontáž baterie nástěnné do G 3/4</t>
  </si>
  <si>
    <t>725991812R00</t>
  </si>
  <si>
    <t>Demontáž madla</t>
  </si>
  <si>
    <t>725110814R00</t>
  </si>
  <si>
    <t>Demontáž klozetů kombinovaných</t>
  </si>
  <si>
    <t>725810811R00</t>
  </si>
  <si>
    <t>Demontáž ventilu výtokového nástěnného</t>
  </si>
  <si>
    <t>725119305R00</t>
  </si>
  <si>
    <t>Montáž klozetových mís kombinovaných</t>
  </si>
  <si>
    <t>725-01</t>
  </si>
  <si>
    <t>WC kombinované Jika odpad vodorovný Deep by Jika, boční přívod vody bílý</t>
  </si>
  <si>
    <t>ks</t>
  </si>
  <si>
    <t>725-02</t>
  </si>
  <si>
    <t>Sedátko WC Jika duraplastové s kovovými panty, Deep by Jika odnímatelné bílé</t>
  </si>
  <si>
    <t>725814101R00</t>
  </si>
  <si>
    <t>Ventil rohový s filtrem Schell DN 15 x DN 10</t>
  </si>
  <si>
    <t>725249103R00</t>
  </si>
  <si>
    <t>Montáž sprchových koutů</t>
  </si>
  <si>
    <t>725-03</t>
  </si>
  <si>
    <t>Dodávka sprchové zástěny čtvercové , posuvné dveře 1000/1000/1900mm</t>
  </si>
  <si>
    <t>725849200R00</t>
  </si>
  <si>
    <t>Montáž baterií sprchových, nastavitelná výška</t>
  </si>
  <si>
    <t>725-04</t>
  </si>
  <si>
    <t>Baterie nástěnná 150 mm Novaservis Titania-Iris , sprch.set Novaservis tyč, růžice, hadice, mýdlenka</t>
  </si>
  <si>
    <t>725291123R00</t>
  </si>
  <si>
    <t>Madlo rovné nerez Novaservis dl. 500 mm</t>
  </si>
  <si>
    <t>725299101R00</t>
  </si>
  <si>
    <t>Montáž koupelnových doplňků -sklopné sedátko</t>
  </si>
  <si>
    <t>725-05</t>
  </si>
  <si>
    <t>Sedátko sklopné do sprchy AZP BRNO REHA, sedátko do sprchy, sklopné, nerez- lesk/plast-bílá</t>
  </si>
  <si>
    <t>998725202R00</t>
  </si>
  <si>
    <t>Přesun hmot pro zařizovací předměty, výšky do 12 m</t>
  </si>
  <si>
    <t>998725294R00</t>
  </si>
  <si>
    <t>Příplatek zvětš. přesun, zařiz. předměty do 1 km</t>
  </si>
  <si>
    <t>998725299R00</t>
  </si>
  <si>
    <t>Příplatek zvětš. přesun, zařiz. předměty další 1km</t>
  </si>
  <si>
    <t>771101101R00</t>
  </si>
  <si>
    <t>Vysávání podlah prům.vysavačem pro pokládku dlažby</t>
  </si>
  <si>
    <t>771101210R00</t>
  </si>
  <si>
    <t>Penetrace podkladu pod dlažby</t>
  </si>
  <si>
    <t>771570014RA0</t>
  </si>
  <si>
    <t>Dlažba z dlaždic keramických 30 x 30 cm</t>
  </si>
  <si>
    <t>POL2_0</t>
  </si>
  <si>
    <t>771478001R00</t>
  </si>
  <si>
    <t>Montáž lišty spádove vč. doddávky</t>
  </si>
  <si>
    <t>771578011RT3</t>
  </si>
  <si>
    <t>Spára podlaha - stěna, silikonem, Mapesil AC (fa Mapei)</t>
  </si>
  <si>
    <t>998771202R00</t>
  </si>
  <si>
    <t>Přesun hmot pro podlahy z dlaždic, výšky do 12 m</t>
  </si>
  <si>
    <t>998771294R00</t>
  </si>
  <si>
    <t>Příplatek zvětš. přesun, podl. z dlaždic do 1 km</t>
  </si>
  <si>
    <t>998771299R00</t>
  </si>
  <si>
    <t>Příplatek zvětš. přesun, podl. z dlaždic další 1km</t>
  </si>
  <si>
    <t>781111111R00</t>
  </si>
  <si>
    <t>Řezání obkladaček diamantovým kotoučem</t>
  </si>
  <si>
    <t>781101210R00</t>
  </si>
  <si>
    <t>Penetrace podkladu pod obklady</t>
  </si>
  <si>
    <t>781101111R00</t>
  </si>
  <si>
    <t>Vyrovnání podkladu maltou ze SMS tl. do 7 mm</t>
  </si>
  <si>
    <t>781475114RA0</t>
  </si>
  <si>
    <t>Obklad vnitřní keram., tmel Mapei, do 15 x 20 cm</t>
  </si>
  <si>
    <t>998781202R00</t>
  </si>
  <si>
    <t>Přesun hmot pro obklady keramické, výšky do 12 m</t>
  </si>
  <si>
    <t>998781294R00</t>
  </si>
  <si>
    <t>Příplatek zvětš. přesun, obkl. keramické do 1 km</t>
  </si>
  <si>
    <t>998781299R00</t>
  </si>
  <si>
    <t>Příplatek zvětš. přesun, obkl. keramické další 1km</t>
  </si>
  <si>
    <t/>
  </si>
  <si>
    <t>END</t>
  </si>
  <si>
    <t>00293784</t>
  </si>
  <si>
    <t>Višňové 212</t>
  </si>
  <si>
    <t>CZ00293784</t>
  </si>
  <si>
    <t>67138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</si>
</sst>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3">
    <xf numFmtId="0" fontId="0" fillId="0" borderId="0" xfId="0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Alignment="1">
      <alignment horizontal="left" vertical="center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8" xfId="0" applyFont="1" applyFill="1" applyBorder="1"/>
    <xf numFmtId="49" fontId="8" fillId="0" borderId="0" xfId="0" applyNumberFormat="1" applyFont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0" fillId="0" borderId="0" xfId="0" applyNumberFormat="1"/>
    <xf numFmtId="4" fontId="0" fillId="0" borderId="0" xfId="0" applyNumberFormat="1"/>
    <xf numFmtId="3" fontId="0" fillId="0" borderId="26" xfId="0" applyNumberFormat="1" applyBorder="1"/>
    <xf numFmtId="3" fontId="0" fillId="4" borderId="30" xfId="0" applyNumberFormat="1" applyFill="1" applyBorder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/>
    <xf numFmtId="3" fontId="0" fillId="0" borderId="29" xfId="0" applyNumberFormat="1" applyBorder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4" borderId="30" xfId="0" applyNumberFormat="1" applyFill="1" applyBorder="1" applyAlignment="1">
      <alignment wrapText="1" shrinkToFit="1"/>
    </xf>
    <xf numFmtId="3" fontId="0" fillId="4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4" borderId="10" xfId="0" applyFont="1" applyFill="1" applyBorder="1"/>
    <xf numFmtId="0" fontId="7" fillId="4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3" xfId="0" applyNumberFormat="1" applyFont="1" applyBorder="1" applyAlignment="1">
      <alignment vertical="center"/>
    </xf>
    <xf numFmtId="4" fontId="7" fillId="4" borderId="38" xfId="0" applyNumberFormat="1" applyFont="1" applyFill="1" applyBorder="1"/>
    <xf numFmtId="49" fontId="7" fillId="0" borderId="36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8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8" xfId="0" applyNumberFormat="1" applyFont="1" applyBorder="1" applyAlignment="1">
      <alignment horizontal="center" vertical="center"/>
    </xf>
    <xf numFmtId="4" fontId="7" fillId="4" borderId="38" xfId="0" applyNumberFormat="1" applyFont="1" applyFill="1" applyBorder="1" applyAlignment="1">
      <alignment horizontal="center"/>
    </xf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39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3" borderId="45" xfId="0" applyFill="1" applyBorder="1"/>
    <xf numFmtId="49" fontId="0" fillId="3" borderId="42" xfId="0" applyNumberFormat="1" applyFill="1" applyBorder="1"/>
    <xf numFmtId="0" fontId="0" fillId="3" borderId="42" xfId="0" applyFill="1" applyBorder="1"/>
    <xf numFmtId="0" fontId="0" fillId="3" borderId="41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8" xfId="0" applyFill="1" applyBorder="1" applyAlignment="1">
      <alignment vertical="top"/>
    </xf>
    <xf numFmtId="0" fontId="0" fillId="3" borderId="49" xfId="0" applyFill="1" applyBorder="1" applyAlignment="1">
      <alignment wrapText="1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0" fillId="3" borderId="37" xfId="0" applyFill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0" fillId="3" borderId="38" xfId="0" applyNumberFormat="1" applyFill="1" applyBorder="1" applyAlignment="1">
      <alignment vertical="top" shrinkToFit="1"/>
    </xf>
    <xf numFmtId="4" fontId="16" fillId="0" borderId="33" xfId="0" applyNumberFormat="1" applyFont="1" applyBorder="1" applyAlignment="1">
      <alignment vertical="top" shrinkToFit="1"/>
    </xf>
    <xf numFmtId="4" fontId="0" fillId="3" borderId="38" xfId="0" applyNumberFormat="1" applyFill="1" applyBorder="1" applyAlignment="1">
      <alignment vertical="top" shrinkToFit="1"/>
    </xf>
    <xf numFmtId="0" fontId="0" fillId="3" borderId="50" xfId="0" applyFill="1" applyBorder="1"/>
    <xf numFmtId="0" fontId="0" fillId="3" borderId="51" xfId="0" applyFill="1" applyBorder="1" applyAlignment="1">
      <alignment wrapText="1"/>
    </xf>
    <xf numFmtId="0" fontId="0" fillId="3" borderId="52" xfId="0" applyFill="1" applyBorder="1" applyAlignment="1">
      <alignment vertical="top"/>
    </xf>
    <xf numFmtId="49" fontId="0" fillId="3" borderId="52" xfId="0" applyNumberFormat="1" applyFill="1" applyBorder="1" applyAlignment="1">
      <alignment vertical="top"/>
    </xf>
    <xf numFmtId="49" fontId="0" fillId="3" borderId="48" xfId="0" applyNumberFormat="1" applyFill="1" applyBorder="1" applyAlignment="1">
      <alignment vertical="top"/>
    </xf>
    <xf numFmtId="0" fontId="0" fillId="3" borderId="53" xfId="0" applyFill="1" applyBorder="1" applyAlignment="1">
      <alignment vertical="top"/>
    </xf>
    <xf numFmtId="164" fontId="0" fillId="3" borderId="48" xfId="0" applyNumberFormat="1" applyFill="1" applyBorder="1" applyAlignment="1">
      <alignment vertical="top"/>
    </xf>
    <xf numFmtId="4" fontId="0" fillId="3" borderId="48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37" xfId="0" applyFont="1" applyBorder="1" applyAlignment="1">
      <alignment vertical="top" shrinkToFit="1"/>
    </xf>
    <xf numFmtId="164" fontId="16" fillId="0" borderId="38" xfId="0" applyNumberFormat="1" applyFont="1" applyBorder="1" applyAlignment="1">
      <alignment vertical="top" shrinkToFit="1"/>
    </xf>
    <xf numFmtId="4" fontId="16" fillId="0" borderId="38" xfId="0" applyNumberFormat="1" applyFont="1" applyBorder="1" applyAlignment="1">
      <alignment vertical="top" shrinkToFit="1"/>
    </xf>
    <xf numFmtId="0" fontId="16" fillId="0" borderId="38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16" fillId="0" borderId="33" xfId="0" applyFont="1" applyBorder="1" applyAlignment="1">
      <alignment horizontal="left" vertical="top" wrapText="1"/>
    </xf>
    <xf numFmtId="0" fontId="0" fillId="3" borderId="38" xfId="0" applyFill="1" applyBorder="1" applyAlignment="1">
      <alignment horizontal="left" vertical="top" wrapText="1"/>
    </xf>
    <xf numFmtId="0" fontId="16" fillId="0" borderId="38" xfId="0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" fontId="7" fillId="0" borderId="38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4" borderId="38" xfId="0" applyNumberFormat="1" applyFont="1" applyFill="1" applyBorder="1"/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4" borderId="31" xfId="0" applyNumberFormat="1" applyFill="1" applyBorder="1"/>
    <xf numFmtId="3" fontId="0" fillId="4" borderId="12" xfId="0" applyNumberFormat="1" applyFill="1" applyBorder="1"/>
    <xf numFmtId="3" fontId="0" fillId="4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9" fontId="8" fillId="0" borderId="0" xfId="0" applyNumberFormat="1" applyFont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0" fontId="8" fillId="0" borderId="6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49" fontId="8" fillId="0" borderId="18" xfId="0" applyNumberFormat="1" applyFont="1" applyBorder="1" applyAlignment="1">
      <alignment horizontal="left" vertical="center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1" fontId="0" fillId="0" borderId="6" xfId="0" applyNumberFormat="1" applyBorder="1" applyAlignment="1">
      <alignment horizontal="right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39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7" t="s">
        <v>38</v>
      </c>
    </row>
    <row r="2" spans="1:7" ht="57.75" customHeight="1" x14ac:dyDescent="0.2">
      <c r="A2" s="173" t="s">
        <v>39</v>
      </c>
      <c r="B2" s="173"/>
      <c r="C2" s="173"/>
      <c r="D2" s="173"/>
      <c r="E2" s="173"/>
      <c r="F2" s="173"/>
      <c r="G2" s="173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1"/>
  <sheetViews>
    <sheetView showGridLines="0" tabSelected="1" topLeftCell="B1" zoomScaleNormal="100" zoomScaleSheetLayoutView="75" workbookViewId="0">
      <selection activeCell="D14" sqref="D14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9" width="12.7109375" customWidth="1"/>
    <col min="10" max="10" width="6.7109375" customWidth="1"/>
    <col min="11" max="11" width="4.28515625" customWidth="1"/>
    <col min="12" max="15" width="10.7109375" customWidth="1"/>
  </cols>
  <sheetData>
    <row r="1" spans="1:15" ht="33.75" customHeight="1" x14ac:dyDescent="0.2">
      <c r="A1" s="62" t="s">
        <v>36</v>
      </c>
      <c r="B1" s="202" t="s">
        <v>42</v>
      </c>
      <c r="C1" s="203"/>
      <c r="D1" s="203"/>
      <c r="E1" s="203"/>
      <c r="F1" s="203"/>
      <c r="G1" s="203"/>
      <c r="H1" s="203"/>
      <c r="I1" s="203"/>
      <c r="J1" s="204"/>
    </row>
    <row r="2" spans="1:15" ht="23.25" customHeight="1" x14ac:dyDescent="0.2">
      <c r="A2" s="3"/>
      <c r="B2" s="70" t="s">
        <v>40</v>
      </c>
      <c r="C2" s="71"/>
      <c r="D2" s="218" t="s">
        <v>45</v>
      </c>
      <c r="E2" s="219"/>
      <c r="F2" s="219"/>
      <c r="G2" s="219"/>
      <c r="H2" s="219"/>
      <c r="I2" s="219"/>
      <c r="J2" s="220"/>
      <c r="O2" s="1"/>
    </row>
    <row r="3" spans="1:15" ht="23.25" hidden="1" customHeight="1" x14ac:dyDescent="0.2">
      <c r="A3" s="3"/>
      <c r="B3" s="72" t="s">
        <v>43</v>
      </c>
      <c r="C3" s="73"/>
      <c r="D3" s="181"/>
      <c r="E3" s="182"/>
      <c r="F3" s="182"/>
      <c r="G3" s="182"/>
      <c r="H3" s="182"/>
      <c r="I3" s="182"/>
      <c r="J3" s="183"/>
    </row>
    <row r="4" spans="1:15" ht="23.25" hidden="1" customHeight="1" x14ac:dyDescent="0.2">
      <c r="A4" s="3"/>
      <c r="B4" s="74" t="s">
        <v>44</v>
      </c>
      <c r="C4" s="75"/>
      <c r="D4" s="76"/>
      <c r="E4" s="76"/>
      <c r="F4" s="77"/>
      <c r="G4" s="77"/>
      <c r="H4" s="77"/>
      <c r="I4" s="77"/>
      <c r="J4" s="78"/>
    </row>
    <row r="5" spans="1:15" ht="24" customHeight="1" x14ac:dyDescent="0.2">
      <c r="A5" s="3"/>
      <c r="B5" s="39" t="s">
        <v>21</v>
      </c>
      <c r="D5" s="79" t="s">
        <v>46</v>
      </c>
      <c r="E5" s="22"/>
      <c r="F5" s="22"/>
      <c r="G5" s="22"/>
      <c r="H5" s="24" t="s">
        <v>33</v>
      </c>
      <c r="I5" s="79" t="s">
        <v>265</v>
      </c>
      <c r="J5" s="9"/>
    </row>
    <row r="6" spans="1:15" ht="15.75" customHeight="1" x14ac:dyDescent="0.2">
      <c r="A6" s="3"/>
      <c r="B6" s="34"/>
      <c r="C6" s="22"/>
      <c r="D6" s="79" t="s">
        <v>266</v>
      </c>
      <c r="E6" s="22"/>
      <c r="F6" s="22"/>
      <c r="G6" s="22"/>
      <c r="H6" s="24" t="s">
        <v>34</v>
      </c>
      <c r="I6" s="79" t="s">
        <v>267</v>
      </c>
      <c r="J6" s="9"/>
    </row>
    <row r="7" spans="1:15" ht="15.75" customHeight="1" x14ac:dyDescent="0.2">
      <c r="A7" s="3"/>
      <c r="B7" s="35"/>
      <c r="C7" s="80"/>
      <c r="D7" s="69" t="s">
        <v>268</v>
      </c>
      <c r="E7" s="29"/>
      <c r="F7" s="29"/>
      <c r="G7" s="29"/>
      <c r="H7" s="30"/>
      <c r="I7" s="29"/>
      <c r="J7" s="42"/>
    </row>
    <row r="8" spans="1:15" ht="24" hidden="1" customHeight="1" x14ac:dyDescent="0.2">
      <c r="A8" s="3"/>
      <c r="B8" s="39" t="s">
        <v>19</v>
      </c>
      <c r="D8" s="28"/>
      <c r="H8" s="24" t="s">
        <v>33</v>
      </c>
      <c r="I8" s="28"/>
      <c r="J8" s="9"/>
    </row>
    <row r="9" spans="1:15" ht="15.75" hidden="1" customHeight="1" x14ac:dyDescent="0.2">
      <c r="A9" s="3"/>
      <c r="B9" s="3"/>
      <c r="D9" s="28"/>
      <c r="H9" s="24" t="s">
        <v>34</v>
      </c>
      <c r="I9" s="28"/>
      <c r="J9" s="9"/>
    </row>
    <row r="10" spans="1:15" ht="15.75" hidden="1" customHeight="1" x14ac:dyDescent="0.2">
      <c r="A10" s="3"/>
      <c r="B10" s="43"/>
      <c r="C10" s="23"/>
      <c r="D10" s="38"/>
      <c r="E10" s="30"/>
      <c r="F10" s="30"/>
      <c r="G10" s="15"/>
      <c r="H10" s="15"/>
      <c r="I10" s="44"/>
      <c r="J10" s="42"/>
    </row>
    <row r="11" spans="1:15" ht="24" customHeight="1" x14ac:dyDescent="0.2">
      <c r="A11" s="3"/>
      <c r="B11" s="39" t="s">
        <v>18</v>
      </c>
      <c r="D11" s="213"/>
      <c r="E11" s="213"/>
      <c r="F11" s="213"/>
      <c r="G11" s="213"/>
      <c r="H11" s="24" t="s">
        <v>33</v>
      </c>
      <c r="I11" s="79"/>
      <c r="J11" s="9"/>
    </row>
    <row r="12" spans="1:15" ht="15.75" customHeight="1" x14ac:dyDescent="0.2">
      <c r="A12" s="3"/>
      <c r="B12" s="34"/>
      <c r="C12" s="22"/>
      <c r="D12" s="199"/>
      <c r="E12" s="199"/>
      <c r="F12" s="199"/>
      <c r="G12" s="199"/>
      <c r="H12" s="24" t="s">
        <v>34</v>
      </c>
      <c r="I12" s="79"/>
      <c r="J12" s="9"/>
    </row>
    <row r="13" spans="1:15" ht="15.75" customHeight="1" x14ac:dyDescent="0.2">
      <c r="A13" s="3"/>
      <c r="B13" s="35"/>
      <c r="C13" s="80"/>
      <c r="D13" s="200"/>
      <c r="E13" s="200"/>
      <c r="F13" s="200"/>
      <c r="G13" s="200"/>
      <c r="H13" s="25"/>
      <c r="I13" s="29"/>
      <c r="J13" s="42"/>
    </row>
    <row r="14" spans="1:15" ht="24" customHeight="1" x14ac:dyDescent="0.2">
      <c r="A14" s="3"/>
      <c r="B14" s="55" t="s">
        <v>20</v>
      </c>
      <c r="C14" s="56"/>
      <c r="D14" s="57"/>
      <c r="E14" s="58"/>
      <c r="F14" s="58"/>
      <c r="G14" s="58"/>
      <c r="H14" s="59"/>
      <c r="I14" s="58"/>
      <c r="J14" s="60"/>
    </row>
    <row r="15" spans="1:15" ht="32.25" customHeight="1" x14ac:dyDescent="0.2">
      <c r="A15" s="3"/>
      <c r="B15" s="43" t="s">
        <v>31</v>
      </c>
      <c r="C15" s="61"/>
      <c r="D15" s="15"/>
      <c r="E15" s="221"/>
      <c r="F15" s="221"/>
      <c r="G15" s="195"/>
      <c r="H15" s="195"/>
      <c r="I15" s="195" t="s">
        <v>28</v>
      </c>
      <c r="J15" s="196"/>
    </row>
    <row r="16" spans="1:15" ht="23.25" customHeight="1" x14ac:dyDescent="0.2">
      <c r="A16" s="126" t="s">
        <v>23</v>
      </c>
      <c r="B16" s="127" t="s">
        <v>23</v>
      </c>
      <c r="C16" s="47"/>
      <c r="D16" s="48"/>
      <c r="E16" s="197"/>
      <c r="F16" s="198"/>
      <c r="G16" s="197"/>
      <c r="H16" s="198"/>
      <c r="I16" s="197">
        <v>0</v>
      </c>
      <c r="J16" s="210"/>
    </row>
    <row r="17" spans="1:10" ht="23.25" customHeight="1" x14ac:dyDescent="0.2">
      <c r="A17" s="126" t="s">
        <v>24</v>
      </c>
      <c r="B17" s="127" t="s">
        <v>24</v>
      </c>
      <c r="C17" s="47"/>
      <c r="D17" s="48"/>
      <c r="E17" s="197"/>
      <c r="F17" s="198"/>
      <c r="G17" s="197"/>
      <c r="H17" s="198"/>
      <c r="I17" s="197">
        <v>0</v>
      </c>
      <c r="J17" s="210"/>
    </row>
    <row r="18" spans="1:10" ht="23.25" customHeight="1" x14ac:dyDescent="0.2">
      <c r="A18" s="126" t="s">
        <v>25</v>
      </c>
      <c r="B18" s="127" t="s">
        <v>25</v>
      </c>
      <c r="C18" s="47"/>
      <c r="D18" s="48"/>
      <c r="E18" s="197"/>
      <c r="F18" s="198"/>
      <c r="G18" s="197"/>
      <c r="H18" s="198"/>
      <c r="I18" s="197">
        <v>0</v>
      </c>
      <c r="J18" s="210"/>
    </row>
    <row r="19" spans="1:10" ht="23.25" customHeight="1" x14ac:dyDescent="0.2">
      <c r="A19" s="126" t="s">
        <v>74</v>
      </c>
      <c r="B19" s="127" t="s">
        <v>26</v>
      </c>
      <c r="C19" s="47"/>
      <c r="D19" s="48"/>
      <c r="E19" s="197"/>
      <c r="F19" s="198"/>
      <c r="G19" s="197"/>
      <c r="H19" s="198"/>
      <c r="I19" s="197">
        <v>0</v>
      </c>
      <c r="J19" s="210"/>
    </row>
    <row r="20" spans="1:10" ht="23.25" customHeight="1" x14ac:dyDescent="0.2">
      <c r="A20" s="126" t="s">
        <v>75</v>
      </c>
      <c r="B20" s="127" t="s">
        <v>27</v>
      </c>
      <c r="C20" s="47"/>
      <c r="D20" s="48"/>
      <c r="E20" s="197"/>
      <c r="F20" s="198"/>
      <c r="G20" s="197"/>
      <c r="H20" s="198"/>
      <c r="I20" s="197">
        <v>0</v>
      </c>
      <c r="J20" s="210"/>
    </row>
    <row r="21" spans="1:10" ht="23.25" customHeight="1" x14ac:dyDescent="0.2">
      <c r="A21" s="3"/>
      <c r="B21" s="63" t="s">
        <v>28</v>
      </c>
      <c r="C21" s="64"/>
      <c r="D21" s="65"/>
      <c r="E21" s="211"/>
      <c r="F21" s="212"/>
      <c r="G21" s="211"/>
      <c r="H21" s="212"/>
      <c r="I21" s="211">
        <f>SUM(I16:J20)</f>
        <v>0</v>
      </c>
      <c r="J21" s="217"/>
    </row>
    <row r="22" spans="1:10" ht="33" customHeight="1" x14ac:dyDescent="0.2">
      <c r="A22" s="3"/>
      <c r="B22" s="54" t="s">
        <v>32</v>
      </c>
      <c r="C22" s="47"/>
      <c r="D22" s="48"/>
      <c r="E22" s="53"/>
      <c r="F22" s="50"/>
      <c r="G22" s="41"/>
      <c r="H22" s="41"/>
      <c r="I22" s="41"/>
      <c r="J22" s="51"/>
    </row>
    <row r="23" spans="1:10" ht="23.25" customHeight="1" x14ac:dyDescent="0.2">
      <c r="A23" s="3"/>
      <c r="B23" s="46" t="s">
        <v>11</v>
      </c>
      <c r="C23" s="47"/>
      <c r="D23" s="48"/>
      <c r="E23" s="49">
        <v>15</v>
      </c>
      <c r="F23" s="50" t="s">
        <v>0</v>
      </c>
      <c r="G23" s="208">
        <v>0</v>
      </c>
      <c r="H23" s="209"/>
      <c r="I23" s="209"/>
      <c r="J23" s="51" t="str">
        <f t="shared" ref="J23:J28" si="0">Mena</f>
        <v>CZK</v>
      </c>
    </row>
    <row r="24" spans="1:10" ht="23.25" customHeight="1" x14ac:dyDescent="0.2">
      <c r="A24" s="3"/>
      <c r="B24" s="46" t="s">
        <v>12</v>
      </c>
      <c r="C24" s="47"/>
      <c r="D24" s="48"/>
      <c r="E24" s="49">
        <f>SazbaDPH1</f>
        <v>15</v>
      </c>
      <c r="F24" s="50" t="s">
        <v>0</v>
      </c>
      <c r="G24" s="215">
        <v>0</v>
      </c>
      <c r="H24" s="216"/>
      <c r="I24" s="216"/>
      <c r="J24" s="51" t="str">
        <f t="shared" si="0"/>
        <v>CZK</v>
      </c>
    </row>
    <row r="25" spans="1:10" ht="23.25" customHeight="1" x14ac:dyDescent="0.2">
      <c r="A25" s="3"/>
      <c r="B25" s="46" t="s">
        <v>13</v>
      </c>
      <c r="C25" s="47"/>
      <c r="D25" s="48"/>
      <c r="E25" s="49">
        <v>21</v>
      </c>
      <c r="F25" s="50" t="s">
        <v>0</v>
      </c>
      <c r="G25" s="208">
        <v>0</v>
      </c>
      <c r="H25" s="209"/>
      <c r="I25" s="209"/>
      <c r="J25" s="51" t="str">
        <f t="shared" si="0"/>
        <v>CZK</v>
      </c>
    </row>
    <row r="26" spans="1:10" ht="23.25" customHeight="1" x14ac:dyDescent="0.2">
      <c r="A26" s="3"/>
      <c r="B26" s="40" t="s">
        <v>14</v>
      </c>
      <c r="C26" s="19"/>
      <c r="D26" s="15"/>
      <c r="E26" s="36">
        <f>SazbaDPH2</f>
        <v>21</v>
      </c>
      <c r="F26" s="37" t="s">
        <v>0</v>
      </c>
      <c r="G26" s="205">
        <v>0</v>
      </c>
      <c r="H26" s="206"/>
      <c r="I26" s="206"/>
      <c r="J26" s="45" t="str">
        <f t="shared" si="0"/>
        <v>CZK</v>
      </c>
    </row>
    <row r="27" spans="1:10" ht="23.25" customHeight="1" thickBot="1" x14ac:dyDescent="0.25">
      <c r="A27" s="3"/>
      <c r="B27" s="39" t="s">
        <v>4</v>
      </c>
      <c r="C27" s="17"/>
      <c r="D27" s="20"/>
      <c r="E27" s="17"/>
      <c r="F27" s="18"/>
      <c r="G27" s="207">
        <v>0</v>
      </c>
      <c r="H27" s="207"/>
      <c r="I27" s="207"/>
      <c r="J27" s="52" t="str">
        <f t="shared" si="0"/>
        <v>CZK</v>
      </c>
    </row>
    <row r="28" spans="1:10" ht="27.75" hidden="1" customHeight="1" thickBot="1" x14ac:dyDescent="0.25">
      <c r="A28" s="3"/>
      <c r="B28" s="99" t="s">
        <v>22</v>
      </c>
      <c r="C28" s="100"/>
      <c r="D28" s="100"/>
      <c r="E28" s="101"/>
      <c r="F28" s="102"/>
      <c r="G28" s="193">
        <v>0</v>
      </c>
      <c r="H28" s="194"/>
      <c r="I28" s="194"/>
      <c r="J28" s="103" t="str">
        <f t="shared" si="0"/>
        <v>CZK</v>
      </c>
    </row>
    <row r="29" spans="1:10" ht="27.75" customHeight="1" thickBot="1" x14ac:dyDescent="0.25">
      <c r="A29" s="3"/>
      <c r="B29" s="99" t="s">
        <v>35</v>
      </c>
      <c r="C29" s="104"/>
      <c r="D29" s="104"/>
      <c r="E29" s="104"/>
      <c r="F29" s="104"/>
      <c r="G29" s="193"/>
      <c r="H29" s="193"/>
      <c r="I29" s="193"/>
      <c r="J29" s="105" t="s">
        <v>49</v>
      </c>
    </row>
    <row r="30" spans="1:10" ht="12.75" customHeight="1" x14ac:dyDescent="0.2">
      <c r="A30" s="3"/>
      <c r="B30" s="3"/>
      <c r="J30" s="10"/>
    </row>
    <row r="31" spans="1:10" ht="30" customHeight="1" x14ac:dyDescent="0.2">
      <c r="A31" s="3"/>
      <c r="B31" s="3"/>
      <c r="J31" s="10"/>
    </row>
    <row r="32" spans="1:10" ht="18.75" customHeight="1" x14ac:dyDescent="0.2">
      <c r="A32" s="3"/>
      <c r="B32" s="21"/>
      <c r="C32" s="16" t="s">
        <v>10</v>
      </c>
      <c r="D32" s="32"/>
      <c r="E32" s="32"/>
      <c r="F32" s="16" t="s">
        <v>9</v>
      </c>
      <c r="G32" s="32"/>
      <c r="H32" s="33"/>
      <c r="I32" s="32"/>
      <c r="J32" s="10"/>
    </row>
    <row r="33" spans="1:10" ht="47.25" customHeight="1" x14ac:dyDescent="0.2">
      <c r="A33" s="3"/>
      <c r="B33" s="3"/>
      <c r="J33" s="10"/>
    </row>
    <row r="34" spans="1:10" s="27" customFormat="1" ht="18.75" customHeight="1" x14ac:dyDescent="0.2">
      <c r="A34" s="26"/>
      <c r="B34" s="26"/>
      <c r="D34" s="201"/>
      <c r="E34" s="201"/>
      <c r="G34" s="201"/>
      <c r="H34" s="201"/>
      <c r="I34" s="201"/>
      <c r="J34" s="31"/>
    </row>
    <row r="35" spans="1:10" ht="12.75" customHeight="1" x14ac:dyDescent="0.2">
      <c r="A35" s="3"/>
      <c r="B35" s="3"/>
      <c r="D35" s="214" t="s">
        <v>2</v>
      </c>
      <c r="E35" s="214"/>
      <c r="H35" s="11" t="s">
        <v>3</v>
      </c>
      <c r="J35" s="10"/>
    </row>
    <row r="36" spans="1:10" ht="13.5" customHeight="1" thickBot="1" x14ac:dyDescent="0.25">
      <c r="A36" s="12"/>
      <c r="B36" s="12"/>
      <c r="C36" s="13"/>
      <c r="D36" s="13"/>
      <c r="E36" s="13"/>
      <c r="F36" s="13"/>
      <c r="G36" s="13"/>
      <c r="H36" s="13"/>
      <c r="I36" s="13"/>
      <c r="J36" s="14"/>
    </row>
    <row r="37" spans="1:10" ht="27" hidden="1" customHeight="1" x14ac:dyDescent="0.25">
      <c r="B37" s="66" t="s">
        <v>15</v>
      </c>
      <c r="C37" s="2"/>
      <c r="D37" s="2"/>
      <c r="E37" s="2"/>
      <c r="F37" s="91"/>
      <c r="G37" s="91"/>
      <c r="H37" s="91"/>
      <c r="I37" s="91"/>
      <c r="J37" s="2"/>
    </row>
    <row r="38" spans="1:10" ht="25.5" hidden="1" customHeight="1" x14ac:dyDescent="0.2">
      <c r="A38" s="83" t="s">
        <v>37</v>
      </c>
      <c r="B38" s="85" t="s">
        <v>16</v>
      </c>
      <c r="C38" s="86" t="s">
        <v>5</v>
      </c>
      <c r="D38" s="87"/>
      <c r="E38" s="87"/>
      <c r="F38" s="92" t="str">
        <f>B23</f>
        <v>Základ pro sníženou DPH</v>
      </c>
      <c r="G38" s="92" t="str">
        <f>B25</f>
        <v>Základ pro základní DPH</v>
      </c>
      <c r="H38" s="93" t="s">
        <v>17</v>
      </c>
      <c r="I38" s="93" t="s">
        <v>1</v>
      </c>
      <c r="J38" s="88" t="s">
        <v>0</v>
      </c>
    </row>
    <row r="39" spans="1:10" ht="25.5" hidden="1" customHeight="1" x14ac:dyDescent="0.2">
      <c r="A39" s="83">
        <v>1</v>
      </c>
      <c r="B39" s="89" t="s">
        <v>47</v>
      </c>
      <c r="C39" s="184" t="s">
        <v>45</v>
      </c>
      <c r="D39" s="185"/>
      <c r="E39" s="185"/>
      <c r="F39" s="94">
        <v>0</v>
      </c>
      <c r="G39" s="95">
        <v>0</v>
      </c>
      <c r="H39" s="96">
        <v>0</v>
      </c>
      <c r="I39" s="96">
        <v>54559.59</v>
      </c>
      <c r="J39" s="90">
        <f>IF(CenaCelkemVypocet=0,"",I39/CenaCelkemVypocet*100)</f>
        <v>100</v>
      </c>
    </row>
    <row r="40" spans="1:10" ht="25.5" hidden="1" customHeight="1" x14ac:dyDescent="0.2">
      <c r="A40" s="83"/>
      <c r="B40" s="186" t="s">
        <v>48</v>
      </c>
      <c r="C40" s="187"/>
      <c r="D40" s="187"/>
      <c r="E40" s="188"/>
      <c r="F40" s="97">
        <f>SUMIF(A39:A39,"=1",F39:F39)</f>
        <v>0</v>
      </c>
      <c r="G40" s="98">
        <f>SUMIF(A39:A39,"=1",G39:G39)</f>
        <v>0</v>
      </c>
      <c r="H40" s="98">
        <f>SUMIF(A39:A39,"=1",H39:H39)</f>
        <v>0</v>
      </c>
      <c r="I40" s="98">
        <f>SUMIF(A39:A39,"=1",I39:I39)</f>
        <v>54559.59</v>
      </c>
      <c r="J40" s="84">
        <f>SUMIF(A39:A39,"=1",J39:J39)</f>
        <v>100</v>
      </c>
    </row>
    <row r="44" spans="1:10" ht="15.75" x14ac:dyDescent="0.25">
      <c r="B44" s="106" t="s">
        <v>50</v>
      </c>
    </row>
    <row r="46" spans="1:10" ht="25.5" customHeight="1" x14ac:dyDescent="0.2">
      <c r="A46" s="107"/>
      <c r="B46" s="111" t="s">
        <v>16</v>
      </c>
      <c r="C46" s="111" t="s">
        <v>5</v>
      </c>
      <c r="D46" s="112"/>
      <c r="E46" s="112"/>
      <c r="F46" s="115" t="s">
        <v>51</v>
      </c>
      <c r="G46" s="115"/>
      <c r="H46" s="115"/>
      <c r="I46" s="189" t="s">
        <v>28</v>
      </c>
      <c r="J46" s="189"/>
    </row>
    <row r="47" spans="1:10" ht="25.5" customHeight="1" x14ac:dyDescent="0.2">
      <c r="A47" s="108"/>
      <c r="B47" s="118" t="s">
        <v>52</v>
      </c>
      <c r="C47" s="191" t="s">
        <v>53</v>
      </c>
      <c r="D47" s="192"/>
      <c r="E47" s="192"/>
      <c r="F47" s="122" t="s">
        <v>23</v>
      </c>
      <c r="G47" s="119"/>
      <c r="H47" s="119"/>
      <c r="I47" s="190">
        <v>0</v>
      </c>
      <c r="J47" s="190"/>
    </row>
    <row r="48" spans="1:10" ht="25.5" customHeight="1" x14ac:dyDescent="0.2">
      <c r="A48" s="108"/>
      <c r="B48" s="110" t="s">
        <v>54</v>
      </c>
      <c r="C48" s="179" t="s">
        <v>55</v>
      </c>
      <c r="D48" s="180"/>
      <c r="E48" s="180"/>
      <c r="F48" s="123" t="s">
        <v>23</v>
      </c>
      <c r="G48" s="116"/>
      <c r="H48" s="116"/>
      <c r="I48" s="178">
        <v>0</v>
      </c>
      <c r="J48" s="178"/>
    </row>
    <row r="49" spans="1:10" ht="25.5" customHeight="1" x14ac:dyDescent="0.2">
      <c r="A49" s="108"/>
      <c r="B49" s="110" t="s">
        <v>56</v>
      </c>
      <c r="C49" s="179" t="s">
        <v>57</v>
      </c>
      <c r="D49" s="180"/>
      <c r="E49" s="180"/>
      <c r="F49" s="123" t="s">
        <v>23</v>
      </c>
      <c r="G49" s="116"/>
      <c r="H49" s="116"/>
      <c r="I49" s="178">
        <v>0</v>
      </c>
      <c r="J49" s="178"/>
    </row>
    <row r="50" spans="1:10" ht="25.5" customHeight="1" x14ac:dyDescent="0.2">
      <c r="A50" s="108"/>
      <c r="B50" s="110" t="s">
        <v>58</v>
      </c>
      <c r="C50" s="179" t="s">
        <v>59</v>
      </c>
      <c r="D50" s="180"/>
      <c r="E50" s="180"/>
      <c r="F50" s="123" t="s">
        <v>23</v>
      </c>
      <c r="G50" s="116"/>
      <c r="H50" s="116"/>
      <c r="I50" s="178">
        <v>0</v>
      </c>
      <c r="J50" s="178"/>
    </row>
    <row r="51" spans="1:10" ht="25.5" customHeight="1" x14ac:dyDescent="0.2">
      <c r="A51" s="108"/>
      <c r="B51" s="110" t="s">
        <v>60</v>
      </c>
      <c r="C51" s="179" t="s">
        <v>61</v>
      </c>
      <c r="D51" s="180"/>
      <c r="E51" s="180"/>
      <c r="F51" s="123" t="s">
        <v>23</v>
      </c>
      <c r="G51" s="116"/>
      <c r="H51" s="116"/>
      <c r="I51" s="178">
        <v>0</v>
      </c>
      <c r="J51" s="178"/>
    </row>
    <row r="52" spans="1:10" ht="25.5" customHeight="1" x14ac:dyDescent="0.2">
      <c r="A52" s="108"/>
      <c r="B52" s="110" t="s">
        <v>62</v>
      </c>
      <c r="C52" s="179" t="s">
        <v>63</v>
      </c>
      <c r="D52" s="180"/>
      <c r="E52" s="180"/>
      <c r="F52" s="123" t="s">
        <v>24</v>
      </c>
      <c r="G52" s="116"/>
      <c r="H52" s="116"/>
      <c r="I52" s="178">
        <v>0</v>
      </c>
      <c r="J52" s="178"/>
    </row>
    <row r="53" spans="1:10" ht="25.5" customHeight="1" x14ac:dyDescent="0.2">
      <c r="A53" s="108"/>
      <c r="B53" s="110" t="s">
        <v>64</v>
      </c>
      <c r="C53" s="179" t="s">
        <v>65</v>
      </c>
      <c r="D53" s="180"/>
      <c r="E53" s="180"/>
      <c r="F53" s="123" t="s">
        <v>24</v>
      </c>
      <c r="G53" s="116"/>
      <c r="H53" s="116"/>
      <c r="I53" s="178">
        <v>0</v>
      </c>
      <c r="J53" s="178"/>
    </row>
    <row r="54" spans="1:10" ht="25.5" customHeight="1" x14ac:dyDescent="0.2">
      <c r="A54" s="108"/>
      <c r="B54" s="110" t="s">
        <v>66</v>
      </c>
      <c r="C54" s="179" t="s">
        <v>67</v>
      </c>
      <c r="D54" s="180"/>
      <c r="E54" s="180"/>
      <c r="F54" s="123" t="s">
        <v>24</v>
      </c>
      <c r="G54" s="116"/>
      <c r="H54" s="116"/>
      <c r="I54" s="178">
        <v>0</v>
      </c>
      <c r="J54" s="178"/>
    </row>
    <row r="55" spans="1:10" ht="25.5" customHeight="1" x14ac:dyDescent="0.2">
      <c r="A55" s="108"/>
      <c r="B55" s="110" t="s">
        <v>68</v>
      </c>
      <c r="C55" s="179" t="s">
        <v>69</v>
      </c>
      <c r="D55" s="180"/>
      <c r="E55" s="180"/>
      <c r="F55" s="123" t="s">
        <v>24</v>
      </c>
      <c r="G55" s="116"/>
      <c r="H55" s="116"/>
      <c r="I55" s="178">
        <v>0</v>
      </c>
      <c r="J55" s="178"/>
    </row>
    <row r="56" spans="1:10" ht="25.5" customHeight="1" x14ac:dyDescent="0.2">
      <c r="A56" s="108"/>
      <c r="B56" s="110" t="s">
        <v>70</v>
      </c>
      <c r="C56" s="179" t="s">
        <v>71</v>
      </c>
      <c r="D56" s="180"/>
      <c r="E56" s="180"/>
      <c r="F56" s="123" t="s">
        <v>24</v>
      </c>
      <c r="G56" s="116"/>
      <c r="H56" s="116"/>
      <c r="I56" s="178">
        <v>0</v>
      </c>
      <c r="J56" s="178"/>
    </row>
    <row r="57" spans="1:10" ht="25.5" customHeight="1" x14ac:dyDescent="0.2">
      <c r="A57" s="108"/>
      <c r="B57" s="120" t="s">
        <v>72</v>
      </c>
      <c r="C57" s="175" t="s">
        <v>73</v>
      </c>
      <c r="D57" s="176"/>
      <c r="E57" s="176"/>
      <c r="F57" s="124" t="s">
        <v>24</v>
      </c>
      <c r="G57" s="121"/>
      <c r="H57" s="121"/>
      <c r="I57" s="174">
        <v>0</v>
      </c>
      <c r="J57" s="174"/>
    </row>
    <row r="58" spans="1:10" ht="25.5" customHeight="1" x14ac:dyDescent="0.2">
      <c r="A58" s="109"/>
      <c r="B58" s="113" t="s">
        <v>1</v>
      </c>
      <c r="C58" s="113"/>
      <c r="D58" s="114"/>
      <c r="E58" s="114"/>
      <c r="F58" s="125"/>
      <c r="G58" s="117"/>
      <c r="H58" s="117"/>
      <c r="I58" s="177">
        <f>SUM(I47:I57)</f>
        <v>0</v>
      </c>
      <c r="J58" s="177"/>
    </row>
    <row r="59" spans="1:10" x14ac:dyDescent="0.2">
      <c r="F59" s="82"/>
      <c r="G59" s="82"/>
      <c r="H59" s="82"/>
      <c r="I59" s="82"/>
      <c r="J59" s="82"/>
    </row>
    <row r="60" spans="1:10" x14ac:dyDescent="0.2">
      <c r="F60" s="82"/>
      <c r="G60" s="82"/>
      <c r="H60" s="82"/>
      <c r="I60" s="82"/>
      <c r="J60" s="82"/>
    </row>
    <row r="61" spans="1:10" x14ac:dyDescent="0.2">
      <c r="F61" s="82"/>
      <c r="G61" s="82"/>
      <c r="H61" s="82"/>
      <c r="I61" s="82"/>
      <c r="J61" s="82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3">
    <mergeCell ref="G34:I34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D11:G11"/>
    <mergeCell ref="G24:I24"/>
    <mergeCell ref="G23:I23"/>
    <mergeCell ref="E19:F19"/>
    <mergeCell ref="E20:F20"/>
    <mergeCell ref="I20:J20"/>
    <mergeCell ref="I21:J21"/>
    <mergeCell ref="D3:J3"/>
    <mergeCell ref="C39:E39"/>
    <mergeCell ref="B40:E40"/>
    <mergeCell ref="I46:J46"/>
    <mergeCell ref="I47:J47"/>
    <mergeCell ref="C47:E47"/>
    <mergeCell ref="G28:I28"/>
    <mergeCell ref="G15:H15"/>
    <mergeCell ref="I15:J15"/>
    <mergeCell ref="E16:F16"/>
    <mergeCell ref="D12:G12"/>
    <mergeCell ref="D13:G13"/>
    <mergeCell ref="D34:E34"/>
    <mergeCell ref="D35:E35"/>
    <mergeCell ref="G19:H19"/>
    <mergeCell ref="G20:H20"/>
    <mergeCell ref="I48:J48"/>
    <mergeCell ref="C48:E48"/>
    <mergeCell ref="I49:J49"/>
    <mergeCell ref="C49:E49"/>
    <mergeCell ref="I50:J50"/>
    <mergeCell ref="C50:E50"/>
    <mergeCell ref="I51:J51"/>
    <mergeCell ref="C51:E51"/>
    <mergeCell ref="I52:J52"/>
    <mergeCell ref="C52:E52"/>
    <mergeCell ref="I53:J53"/>
    <mergeCell ref="C53:E53"/>
    <mergeCell ref="I57:J57"/>
    <mergeCell ref="C57:E57"/>
    <mergeCell ref="I58:J58"/>
    <mergeCell ref="I54:J54"/>
    <mergeCell ref="C54:E54"/>
    <mergeCell ref="I55:J55"/>
    <mergeCell ref="C55:E55"/>
    <mergeCell ref="I56:J56"/>
    <mergeCell ref="C56:E56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4" customWidth="1"/>
    <col min="2" max="2" width="14.42578125" style="4" customWidth="1"/>
    <col min="3" max="3" width="38.28515625" style="8" customWidth="1"/>
    <col min="4" max="4" width="4.5703125" style="4" customWidth="1"/>
    <col min="5" max="5" width="10.5703125" style="4" customWidth="1"/>
    <col min="6" max="6" width="9.85546875" style="4" customWidth="1"/>
    <col min="7" max="7" width="12.7109375" style="4" customWidth="1"/>
    <col min="8" max="16384" width="9.140625" style="4"/>
  </cols>
  <sheetData>
    <row r="1" spans="1:7" ht="15.75" x14ac:dyDescent="0.2">
      <c r="A1" s="222" t="s">
        <v>6</v>
      </c>
      <c r="B1" s="222"/>
      <c r="C1" s="223"/>
      <c r="D1" s="222"/>
      <c r="E1" s="222"/>
      <c r="F1" s="222"/>
      <c r="G1" s="222"/>
    </row>
    <row r="2" spans="1:7" ht="24.95" customHeight="1" x14ac:dyDescent="0.2">
      <c r="A2" s="68" t="s">
        <v>41</v>
      </c>
      <c r="B2" s="67"/>
      <c r="C2" s="224"/>
      <c r="D2" s="224"/>
      <c r="E2" s="224"/>
      <c r="F2" s="224"/>
      <c r="G2" s="225"/>
    </row>
    <row r="3" spans="1:7" ht="24.95" hidden="1" customHeight="1" x14ac:dyDescent="0.2">
      <c r="A3" s="68" t="s">
        <v>7</v>
      </c>
      <c r="B3" s="67"/>
      <c r="C3" s="224"/>
      <c r="D3" s="224"/>
      <c r="E3" s="224"/>
      <c r="F3" s="224"/>
      <c r="G3" s="225"/>
    </row>
    <row r="4" spans="1:7" ht="24.95" hidden="1" customHeight="1" x14ac:dyDescent="0.2">
      <c r="A4" s="68" t="s">
        <v>8</v>
      </c>
      <c r="B4" s="67"/>
      <c r="C4" s="224"/>
      <c r="D4" s="224"/>
      <c r="E4" s="224"/>
      <c r="F4" s="224"/>
      <c r="G4" s="225"/>
    </row>
    <row r="5" spans="1:7" hidden="1" x14ac:dyDescent="0.2">
      <c r="B5" s="5"/>
      <c r="C5" s="6"/>
      <c r="D5" s="7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95"/>
  <sheetViews>
    <sheetView topLeftCell="A6" workbookViewId="0">
      <selection activeCell="V12" sqref="V12"/>
    </sheetView>
  </sheetViews>
  <sheetFormatPr defaultRowHeight="12.75" outlineLevelRow="1" x14ac:dyDescent="0.2"/>
  <cols>
    <col min="1" max="1" width="4.28515625" customWidth="1"/>
    <col min="2" max="2" width="14.42578125" style="81" customWidth="1"/>
    <col min="3" max="3" width="38.28515625" style="81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 x14ac:dyDescent="0.25">
      <c r="A1" s="226" t="s">
        <v>6</v>
      </c>
      <c r="B1" s="226"/>
      <c r="C1" s="226"/>
      <c r="D1" s="226"/>
      <c r="E1" s="226"/>
      <c r="F1" s="226"/>
      <c r="G1" s="226"/>
      <c r="AE1" t="s">
        <v>77</v>
      </c>
    </row>
    <row r="2" spans="1:60" ht="24.95" customHeight="1" x14ac:dyDescent="0.2">
      <c r="A2" s="130" t="s">
        <v>76</v>
      </c>
      <c r="B2" s="128"/>
      <c r="C2" s="227" t="s">
        <v>45</v>
      </c>
      <c r="D2" s="228"/>
      <c r="E2" s="228"/>
      <c r="F2" s="228"/>
      <c r="G2" s="229"/>
      <c r="AE2" t="s">
        <v>78</v>
      </c>
    </row>
    <row r="3" spans="1:60" ht="24.95" hidden="1" customHeight="1" x14ac:dyDescent="0.2">
      <c r="A3" s="131" t="s">
        <v>7</v>
      </c>
      <c r="B3" s="129"/>
      <c r="C3" s="230"/>
      <c r="D3" s="231"/>
      <c r="E3" s="231"/>
      <c r="F3" s="231"/>
      <c r="G3" s="232"/>
      <c r="AE3" t="s">
        <v>79</v>
      </c>
    </row>
    <row r="4" spans="1:60" ht="24.95" hidden="1" customHeight="1" x14ac:dyDescent="0.2">
      <c r="A4" s="131" t="s">
        <v>8</v>
      </c>
      <c r="B4" s="129"/>
      <c r="C4" s="230"/>
      <c r="D4" s="231"/>
      <c r="E4" s="231"/>
      <c r="F4" s="231"/>
      <c r="G4" s="232"/>
      <c r="AE4" t="s">
        <v>80</v>
      </c>
    </row>
    <row r="5" spans="1:60" hidden="1" x14ac:dyDescent="0.2">
      <c r="A5" s="132" t="s">
        <v>81</v>
      </c>
      <c r="B5" s="133"/>
      <c r="C5" s="133"/>
      <c r="D5" s="134"/>
      <c r="E5" s="134"/>
      <c r="F5" s="134"/>
      <c r="G5" s="135"/>
      <c r="AE5" t="s">
        <v>82</v>
      </c>
    </row>
    <row r="7" spans="1:60" ht="38.25" x14ac:dyDescent="0.2">
      <c r="A7" s="140" t="s">
        <v>83</v>
      </c>
      <c r="B7" s="141" t="s">
        <v>84</v>
      </c>
      <c r="C7" s="141" t="s">
        <v>85</v>
      </c>
      <c r="D7" s="140" t="s">
        <v>86</v>
      </c>
      <c r="E7" s="140" t="s">
        <v>87</v>
      </c>
      <c r="F7" s="136" t="s">
        <v>88</v>
      </c>
      <c r="G7" s="154" t="s">
        <v>28</v>
      </c>
      <c r="H7" s="155" t="s">
        <v>29</v>
      </c>
      <c r="I7" s="155" t="s">
        <v>89</v>
      </c>
      <c r="J7" s="155" t="s">
        <v>30</v>
      </c>
      <c r="K7" s="155" t="s">
        <v>90</v>
      </c>
      <c r="L7" s="155" t="s">
        <v>91</v>
      </c>
      <c r="M7" s="155" t="s">
        <v>92</v>
      </c>
      <c r="N7" s="155" t="s">
        <v>93</v>
      </c>
      <c r="O7" s="155" t="s">
        <v>94</v>
      </c>
      <c r="P7" s="155" t="s">
        <v>95</v>
      </c>
      <c r="Q7" s="155" t="s">
        <v>96</v>
      </c>
      <c r="R7" s="155" t="s">
        <v>97</v>
      </c>
      <c r="S7" s="155" t="s">
        <v>98</v>
      </c>
      <c r="T7" s="155" t="s">
        <v>99</v>
      </c>
      <c r="U7" s="143" t="s">
        <v>100</v>
      </c>
    </row>
    <row r="8" spans="1:60" x14ac:dyDescent="0.2">
      <c r="A8" s="156" t="s">
        <v>101</v>
      </c>
      <c r="B8" s="157" t="s">
        <v>52</v>
      </c>
      <c r="C8" s="158" t="s">
        <v>53</v>
      </c>
      <c r="D8" s="159"/>
      <c r="E8" s="160"/>
      <c r="F8" s="161">
        <v>0</v>
      </c>
      <c r="G8" s="161">
        <v>0</v>
      </c>
      <c r="H8" s="161"/>
      <c r="I8" s="161">
        <f>SUM(I9:I9)</f>
        <v>159.99</v>
      </c>
      <c r="J8" s="161"/>
      <c r="K8" s="161">
        <f>SUM(K9:K9)</f>
        <v>187.02</v>
      </c>
      <c r="L8" s="161"/>
      <c r="M8" s="161">
        <f>SUM(M9:M9)</f>
        <v>0</v>
      </c>
      <c r="N8" s="142"/>
      <c r="O8" s="142">
        <f>SUM(O9:O9)</f>
        <v>2.2839999999999999E-2</v>
      </c>
      <c r="P8" s="142"/>
      <c r="Q8" s="142">
        <f>SUM(Q9:Q9)</f>
        <v>0</v>
      </c>
      <c r="R8" s="142"/>
      <c r="S8" s="142"/>
      <c r="T8" s="156"/>
      <c r="U8" s="142">
        <f>SUM(U9:U9)</f>
        <v>0.38</v>
      </c>
      <c r="AE8" t="s">
        <v>102</v>
      </c>
    </row>
    <row r="9" spans="1:60" ht="22.5" outlineLevel="1" x14ac:dyDescent="0.2">
      <c r="A9" s="138">
        <v>1</v>
      </c>
      <c r="B9" s="138" t="s">
        <v>103</v>
      </c>
      <c r="C9" s="168" t="s">
        <v>104</v>
      </c>
      <c r="D9" s="144" t="s">
        <v>105</v>
      </c>
      <c r="E9" s="150">
        <v>0.5</v>
      </c>
      <c r="F9" s="152">
        <v>0</v>
      </c>
      <c r="G9" s="152">
        <v>0</v>
      </c>
      <c r="H9" s="152">
        <v>319.97000000000003</v>
      </c>
      <c r="I9" s="152">
        <f>ROUND(E9*H9,2)</f>
        <v>159.99</v>
      </c>
      <c r="J9" s="152">
        <v>374.03</v>
      </c>
      <c r="K9" s="152">
        <f>ROUND(E9*J9,2)</f>
        <v>187.02</v>
      </c>
      <c r="L9" s="152">
        <v>0</v>
      </c>
      <c r="M9" s="152">
        <f>G9*(1+L9/100)</f>
        <v>0</v>
      </c>
      <c r="N9" s="145">
        <v>4.5679999999999998E-2</v>
      </c>
      <c r="O9" s="145">
        <f>ROUND(E9*N9,5)</f>
        <v>2.2839999999999999E-2</v>
      </c>
      <c r="P9" s="145">
        <v>0</v>
      </c>
      <c r="Q9" s="145">
        <f>ROUND(E9*P9,5)</f>
        <v>0</v>
      </c>
      <c r="R9" s="145"/>
      <c r="S9" s="145"/>
      <c r="T9" s="146">
        <v>0.75800000000000001</v>
      </c>
      <c r="U9" s="145">
        <f>ROUND(E9*T9,2)</f>
        <v>0.38</v>
      </c>
      <c r="V9" s="137"/>
      <c r="W9" s="137"/>
      <c r="X9" s="137"/>
      <c r="Y9" s="137"/>
      <c r="Z9" s="137"/>
      <c r="AA9" s="137"/>
      <c r="AB9" s="137"/>
      <c r="AC9" s="137"/>
      <c r="AD9" s="137"/>
      <c r="AE9" s="137" t="s">
        <v>106</v>
      </c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</row>
    <row r="10" spans="1:60" x14ac:dyDescent="0.2">
      <c r="A10" s="139" t="s">
        <v>101</v>
      </c>
      <c r="B10" s="139" t="s">
        <v>54</v>
      </c>
      <c r="C10" s="169" t="s">
        <v>55</v>
      </c>
      <c r="D10" s="147"/>
      <c r="E10" s="151"/>
      <c r="F10" s="153">
        <v>0</v>
      </c>
      <c r="G10" s="153">
        <v>0</v>
      </c>
      <c r="H10" s="153"/>
      <c r="I10" s="153">
        <f>SUM(I11:I12)</f>
        <v>899.37</v>
      </c>
      <c r="J10" s="153"/>
      <c r="K10" s="153">
        <f>SUM(K11:K12)</f>
        <v>742.13</v>
      </c>
      <c r="L10" s="153"/>
      <c r="M10" s="153">
        <f>SUM(M11:M12)</f>
        <v>0</v>
      </c>
      <c r="N10" s="148"/>
      <c r="O10" s="148">
        <f>SUM(O11:O12)</f>
        <v>0.376</v>
      </c>
      <c r="P10" s="148"/>
      <c r="Q10" s="148">
        <f>SUM(Q11:Q12)</f>
        <v>0</v>
      </c>
      <c r="R10" s="148"/>
      <c r="S10" s="148"/>
      <c r="T10" s="149"/>
      <c r="U10" s="148">
        <f>SUM(U11:U12)</f>
        <v>0.92999999999999994</v>
      </c>
      <c r="AE10" t="s">
        <v>102</v>
      </c>
    </row>
    <row r="11" spans="1:60" outlineLevel="1" x14ac:dyDescent="0.2">
      <c r="A11" s="138">
        <v>2</v>
      </c>
      <c r="B11" s="138" t="s">
        <v>107</v>
      </c>
      <c r="C11" s="168" t="s">
        <v>108</v>
      </c>
      <c r="D11" s="144" t="s">
        <v>109</v>
      </c>
      <c r="E11" s="150">
        <v>0.1</v>
      </c>
      <c r="F11" s="152">
        <v>0</v>
      </c>
      <c r="G11" s="152">
        <v>0</v>
      </c>
      <c r="H11" s="152">
        <v>2681.01</v>
      </c>
      <c r="I11" s="152">
        <f>ROUND(E11*H11,2)</f>
        <v>268.10000000000002</v>
      </c>
      <c r="J11" s="152">
        <v>1383.9899999999998</v>
      </c>
      <c r="K11" s="152">
        <f>ROUND(E11*J11,2)</f>
        <v>138.4</v>
      </c>
      <c r="L11" s="152">
        <v>0</v>
      </c>
      <c r="M11" s="152">
        <f>G11*(1+L11/100)</f>
        <v>0</v>
      </c>
      <c r="N11" s="145">
        <v>2.5249999999999999</v>
      </c>
      <c r="O11" s="145">
        <f>ROUND(E11*N11,5)</f>
        <v>0.2525</v>
      </c>
      <c r="P11" s="145">
        <v>0</v>
      </c>
      <c r="Q11" s="145">
        <f>ROUND(E11*P11,5)</f>
        <v>0</v>
      </c>
      <c r="R11" s="145"/>
      <c r="S11" s="145"/>
      <c r="T11" s="146">
        <v>3.2130000000000001</v>
      </c>
      <c r="U11" s="145">
        <f>ROUND(E11*T11,2)</f>
        <v>0.32</v>
      </c>
      <c r="V11" s="137"/>
      <c r="W11" s="137"/>
      <c r="X11" s="137"/>
      <c r="Y11" s="137"/>
      <c r="Z11" s="137"/>
      <c r="AA11" s="137"/>
      <c r="AB11" s="137"/>
      <c r="AC11" s="137"/>
      <c r="AD11" s="137"/>
      <c r="AE11" s="137" t="s">
        <v>106</v>
      </c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</row>
    <row r="12" spans="1:60" outlineLevel="1" x14ac:dyDescent="0.2">
      <c r="A12" s="138">
        <v>3</v>
      </c>
      <c r="B12" s="138" t="s">
        <v>110</v>
      </c>
      <c r="C12" s="168" t="s">
        <v>111</v>
      </c>
      <c r="D12" s="144" t="s">
        <v>105</v>
      </c>
      <c r="E12" s="150">
        <v>1.3</v>
      </c>
      <c r="F12" s="152">
        <v>0</v>
      </c>
      <c r="G12" s="152">
        <v>0</v>
      </c>
      <c r="H12" s="152">
        <v>485.59</v>
      </c>
      <c r="I12" s="152">
        <f>ROUND(E12*H12,2)</f>
        <v>631.27</v>
      </c>
      <c r="J12" s="152">
        <v>464.41</v>
      </c>
      <c r="K12" s="152">
        <f>ROUND(E12*J12,2)</f>
        <v>603.73</v>
      </c>
      <c r="L12" s="152">
        <v>0</v>
      </c>
      <c r="M12" s="152">
        <f>G12*(1+L12/100)</f>
        <v>0</v>
      </c>
      <c r="N12" s="145">
        <v>9.5000000000000001E-2</v>
      </c>
      <c r="O12" s="145">
        <f>ROUND(E12*N12,5)</f>
        <v>0.1235</v>
      </c>
      <c r="P12" s="145">
        <v>0</v>
      </c>
      <c r="Q12" s="145">
        <f>ROUND(E12*P12,5)</f>
        <v>0</v>
      </c>
      <c r="R12" s="145"/>
      <c r="S12" s="145"/>
      <c r="T12" s="146">
        <v>0.47</v>
      </c>
      <c r="U12" s="145">
        <f>ROUND(E12*T12,2)</f>
        <v>0.61</v>
      </c>
      <c r="V12" s="137"/>
      <c r="W12" s="137"/>
      <c r="X12" s="137"/>
      <c r="Y12" s="137"/>
      <c r="Z12" s="137"/>
      <c r="AA12" s="137"/>
      <c r="AB12" s="137"/>
      <c r="AC12" s="137"/>
      <c r="AD12" s="137"/>
      <c r="AE12" s="137" t="s">
        <v>106</v>
      </c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</row>
    <row r="13" spans="1:60" x14ac:dyDescent="0.2">
      <c r="A13" s="139" t="s">
        <v>101</v>
      </c>
      <c r="B13" s="139" t="s">
        <v>56</v>
      </c>
      <c r="C13" s="169" t="s">
        <v>57</v>
      </c>
      <c r="D13" s="147"/>
      <c r="E13" s="151"/>
      <c r="F13" s="153">
        <v>0</v>
      </c>
      <c r="G13" s="153">
        <v>0</v>
      </c>
      <c r="H13" s="153"/>
      <c r="I13" s="153">
        <f>SUM(I14:I17)</f>
        <v>19.8</v>
      </c>
      <c r="J13" s="153"/>
      <c r="K13" s="153">
        <f>SUM(K14:K17)</f>
        <v>922.16</v>
      </c>
      <c r="L13" s="153"/>
      <c r="M13" s="153">
        <f>SUM(M14:M17)</f>
        <v>0</v>
      </c>
      <c r="N13" s="148"/>
      <c r="O13" s="148">
        <f>SUM(O14:O17)</f>
        <v>7.5000000000000002E-4</v>
      </c>
      <c r="P13" s="148"/>
      <c r="Q13" s="148">
        <f>SUM(Q14:Q17)</f>
        <v>0.39724999999999999</v>
      </c>
      <c r="R13" s="148"/>
      <c r="S13" s="148"/>
      <c r="T13" s="149"/>
      <c r="U13" s="148">
        <f>SUM(U14:U17)</f>
        <v>2.04</v>
      </c>
      <c r="AE13" t="s">
        <v>102</v>
      </c>
    </row>
    <row r="14" spans="1:60" ht="22.5" outlineLevel="1" x14ac:dyDescent="0.2">
      <c r="A14" s="138">
        <v>4</v>
      </c>
      <c r="B14" s="138" t="s">
        <v>112</v>
      </c>
      <c r="C14" s="168" t="s">
        <v>113</v>
      </c>
      <c r="D14" s="144" t="s">
        <v>105</v>
      </c>
      <c r="E14" s="150">
        <v>0.51</v>
      </c>
      <c r="F14" s="152">
        <v>0</v>
      </c>
      <c r="G14" s="152">
        <v>0</v>
      </c>
      <c r="H14" s="152">
        <v>0</v>
      </c>
      <c r="I14" s="152">
        <f>ROUND(E14*H14,2)</f>
        <v>0</v>
      </c>
      <c r="J14" s="152">
        <v>95.7</v>
      </c>
      <c r="K14" s="152">
        <f>ROUND(E14*J14,2)</f>
        <v>48.81</v>
      </c>
      <c r="L14" s="152">
        <v>0</v>
      </c>
      <c r="M14" s="152">
        <f>G14*(1+L14/100)</f>
        <v>0</v>
      </c>
      <c r="N14" s="145">
        <v>0</v>
      </c>
      <c r="O14" s="145">
        <f>ROUND(E14*N14,5)</f>
        <v>0</v>
      </c>
      <c r="P14" s="145">
        <v>0.02</v>
      </c>
      <c r="Q14" s="145">
        <f>ROUND(E14*P14,5)</f>
        <v>1.0200000000000001E-2</v>
      </c>
      <c r="R14" s="145"/>
      <c r="S14" s="145"/>
      <c r="T14" s="146">
        <v>0.24</v>
      </c>
      <c r="U14" s="145">
        <f>ROUND(E14*T14,2)</f>
        <v>0.12</v>
      </c>
      <c r="V14" s="137"/>
      <c r="W14" s="137"/>
      <c r="X14" s="137"/>
      <c r="Y14" s="137"/>
      <c r="Z14" s="137"/>
      <c r="AA14" s="137"/>
      <c r="AB14" s="137"/>
      <c r="AC14" s="137"/>
      <c r="AD14" s="137"/>
      <c r="AE14" s="137" t="s">
        <v>106</v>
      </c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</row>
    <row r="15" spans="1:60" outlineLevel="1" x14ac:dyDescent="0.2">
      <c r="A15" s="138">
        <v>5</v>
      </c>
      <c r="B15" s="138" t="s">
        <v>114</v>
      </c>
      <c r="C15" s="168" t="s">
        <v>115</v>
      </c>
      <c r="D15" s="144" t="s">
        <v>105</v>
      </c>
      <c r="E15" s="150">
        <v>0.82</v>
      </c>
      <c r="F15" s="152">
        <v>0</v>
      </c>
      <c r="G15" s="152">
        <v>0</v>
      </c>
      <c r="H15" s="152">
        <v>0</v>
      </c>
      <c r="I15" s="152">
        <f>ROUND(E15*H15,2)</f>
        <v>0</v>
      </c>
      <c r="J15" s="152">
        <v>324.5</v>
      </c>
      <c r="K15" s="152">
        <f>ROUND(E15*J15,2)</f>
        <v>266.08999999999997</v>
      </c>
      <c r="L15" s="152">
        <v>0</v>
      </c>
      <c r="M15" s="152">
        <f>G15*(1+L15/100)</f>
        <v>0</v>
      </c>
      <c r="N15" s="145">
        <v>0</v>
      </c>
      <c r="O15" s="145">
        <f>ROUND(E15*N15,5)</f>
        <v>0</v>
      </c>
      <c r="P15" s="145">
        <v>1.26E-2</v>
      </c>
      <c r="Q15" s="145">
        <f>ROUND(E15*P15,5)</f>
        <v>1.0330000000000001E-2</v>
      </c>
      <c r="R15" s="145"/>
      <c r="S15" s="145"/>
      <c r="T15" s="146">
        <v>0.33</v>
      </c>
      <c r="U15" s="145">
        <f>ROUND(E15*T15,2)</f>
        <v>0.27</v>
      </c>
      <c r="V15" s="137"/>
      <c r="W15" s="137"/>
      <c r="X15" s="137"/>
      <c r="Y15" s="137"/>
      <c r="Z15" s="137"/>
      <c r="AA15" s="137"/>
      <c r="AB15" s="137"/>
      <c r="AC15" s="137"/>
      <c r="AD15" s="137"/>
      <c r="AE15" s="137" t="s">
        <v>106</v>
      </c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</row>
    <row r="16" spans="1:60" ht="22.5" outlineLevel="1" x14ac:dyDescent="0.2">
      <c r="A16" s="138">
        <v>6</v>
      </c>
      <c r="B16" s="138" t="s">
        <v>116</v>
      </c>
      <c r="C16" s="168" t="s">
        <v>117</v>
      </c>
      <c r="D16" s="144" t="s">
        <v>109</v>
      </c>
      <c r="E16" s="150">
        <v>0.13</v>
      </c>
      <c r="F16" s="152">
        <v>0</v>
      </c>
      <c r="G16" s="152">
        <v>0</v>
      </c>
      <c r="H16" s="152">
        <v>0</v>
      </c>
      <c r="I16" s="152">
        <f>ROUND(E16*H16,2)</f>
        <v>0</v>
      </c>
      <c r="J16" s="152">
        <v>4105</v>
      </c>
      <c r="K16" s="152">
        <f>ROUND(E16*J16,2)</f>
        <v>533.65</v>
      </c>
      <c r="L16" s="152">
        <v>0</v>
      </c>
      <c r="M16" s="152">
        <f>G16*(1+L16/100)</f>
        <v>0</v>
      </c>
      <c r="N16" s="145">
        <v>0</v>
      </c>
      <c r="O16" s="145">
        <f>ROUND(E16*N16,5)</f>
        <v>0</v>
      </c>
      <c r="P16" s="145">
        <v>2.2000000000000002</v>
      </c>
      <c r="Q16" s="145">
        <f>ROUND(E16*P16,5)</f>
        <v>0.28599999999999998</v>
      </c>
      <c r="R16" s="145"/>
      <c r="S16" s="145"/>
      <c r="T16" s="146">
        <v>11.32</v>
      </c>
      <c r="U16" s="145">
        <f>ROUND(E16*T16,2)</f>
        <v>1.47</v>
      </c>
      <c r="V16" s="137"/>
      <c r="W16" s="137"/>
      <c r="X16" s="137"/>
      <c r="Y16" s="137"/>
      <c r="Z16" s="137"/>
      <c r="AA16" s="137"/>
      <c r="AB16" s="137"/>
      <c r="AC16" s="137"/>
      <c r="AD16" s="137"/>
      <c r="AE16" s="137" t="s">
        <v>106</v>
      </c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</row>
    <row r="17" spans="1:60" ht="22.5" outlineLevel="1" x14ac:dyDescent="0.2">
      <c r="A17" s="138">
        <v>7</v>
      </c>
      <c r="B17" s="138" t="s">
        <v>118</v>
      </c>
      <c r="C17" s="168" t="s">
        <v>119</v>
      </c>
      <c r="D17" s="144" t="s">
        <v>105</v>
      </c>
      <c r="E17" s="150">
        <v>1.1200000000000001</v>
      </c>
      <c r="F17" s="152">
        <v>0</v>
      </c>
      <c r="G17" s="152">
        <v>0</v>
      </c>
      <c r="H17" s="152">
        <v>17.68</v>
      </c>
      <c r="I17" s="152">
        <f>ROUND(E17*H17,2)</f>
        <v>19.8</v>
      </c>
      <c r="J17" s="152">
        <v>65.72</v>
      </c>
      <c r="K17" s="152">
        <f>ROUND(E17*J17,2)</f>
        <v>73.61</v>
      </c>
      <c r="L17" s="152">
        <v>0</v>
      </c>
      <c r="M17" s="152">
        <f>G17*(1+L17/100)</f>
        <v>0</v>
      </c>
      <c r="N17" s="145">
        <v>6.7000000000000002E-4</v>
      </c>
      <c r="O17" s="145">
        <f>ROUND(E17*N17,5)</f>
        <v>7.5000000000000002E-4</v>
      </c>
      <c r="P17" s="145">
        <v>8.1000000000000003E-2</v>
      </c>
      <c r="Q17" s="145">
        <f>ROUND(E17*P17,5)</f>
        <v>9.0719999999999995E-2</v>
      </c>
      <c r="R17" s="145"/>
      <c r="S17" s="145"/>
      <c r="T17" s="146">
        <v>0.158</v>
      </c>
      <c r="U17" s="145">
        <f>ROUND(E17*T17,2)</f>
        <v>0.18</v>
      </c>
      <c r="V17" s="137"/>
      <c r="W17" s="137"/>
      <c r="X17" s="137"/>
      <c r="Y17" s="137"/>
      <c r="Z17" s="137"/>
      <c r="AA17" s="137"/>
      <c r="AB17" s="137"/>
      <c r="AC17" s="137"/>
      <c r="AD17" s="137"/>
      <c r="AE17" s="137" t="s">
        <v>106</v>
      </c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</row>
    <row r="18" spans="1:60" x14ac:dyDescent="0.2">
      <c r="A18" s="139" t="s">
        <v>101</v>
      </c>
      <c r="B18" s="139" t="s">
        <v>58</v>
      </c>
      <c r="C18" s="169" t="s">
        <v>59</v>
      </c>
      <c r="D18" s="147"/>
      <c r="E18" s="151"/>
      <c r="F18" s="153">
        <v>0</v>
      </c>
      <c r="G18" s="153">
        <v>0</v>
      </c>
      <c r="H18" s="153"/>
      <c r="I18" s="153">
        <f>SUM(I19:I26)</f>
        <v>0</v>
      </c>
      <c r="J18" s="153"/>
      <c r="K18" s="153">
        <f>SUM(K19:K26)</f>
        <v>1627.3100000000002</v>
      </c>
      <c r="L18" s="153"/>
      <c r="M18" s="153">
        <f>SUM(M19:M26)</f>
        <v>0</v>
      </c>
      <c r="N18" s="148"/>
      <c r="O18" s="148">
        <f>SUM(O19:O26)</f>
        <v>0</v>
      </c>
      <c r="P18" s="148"/>
      <c r="Q18" s="148">
        <f>SUM(Q19:Q26)</f>
        <v>4.6240000000000003E-2</v>
      </c>
      <c r="R18" s="148"/>
      <c r="S18" s="148"/>
      <c r="T18" s="149"/>
      <c r="U18" s="148">
        <f>SUM(U19:U26)</f>
        <v>2.7199999999999998</v>
      </c>
      <c r="AE18" t="s">
        <v>102</v>
      </c>
    </row>
    <row r="19" spans="1:60" outlineLevel="1" x14ac:dyDescent="0.2">
      <c r="A19" s="138">
        <v>8</v>
      </c>
      <c r="B19" s="138" t="s">
        <v>120</v>
      </c>
      <c r="C19" s="168" t="s">
        <v>121</v>
      </c>
      <c r="D19" s="144" t="s">
        <v>105</v>
      </c>
      <c r="E19" s="150">
        <v>0.68</v>
      </c>
      <c r="F19" s="152">
        <v>0</v>
      </c>
      <c r="G19" s="152">
        <v>0</v>
      </c>
      <c r="H19" s="152">
        <v>0</v>
      </c>
      <c r="I19" s="152">
        <f t="shared" ref="I19:I26" si="0">ROUND(E19*H19,2)</f>
        <v>0</v>
      </c>
      <c r="J19" s="152">
        <v>191.5</v>
      </c>
      <c r="K19" s="152">
        <f t="shared" ref="K19:K26" si="1">ROUND(E19*J19,2)</f>
        <v>130.22</v>
      </c>
      <c r="L19" s="152">
        <v>0</v>
      </c>
      <c r="M19" s="152">
        <f t="shared" ref="M19:M26" si="2">G19*(1+L19/100)</f>
        <v>0</v>
      </c>
      <c r="N19" s="145">
        <v>0</v>
      </c>
      <c r="O19" s="145">
        <f t="shared" ref="O19:O26" si="3">ROUND(E19*N19,5)</f>
        <v>0</v>
      </c>
      <c r="P19" s="145">
        <v>6.8000000000000005E-2</v>
      </c>
      <c r="Q19" s="145">
        <f t="shared" ref="Q19:Q26" si="4">ROUND(E19*P19,5)</f>
        <v>4.6240000000000003E-2</v>
      </c>
      <c r="R19" s="145"/>
      <c r="S19" s="145"/>
      <c r="T19" s="146">
        <v>0.48</v>
      </c>
      <c r="U19" s="145">
        <f t="shared" ref="U19:U26" si="5">ROUND(E19*T19,2)</f>
        <v>0.33</v>
      </c>
      <c r="V19" s="137"/>
      <c r="W19" s="137"/>
      <c r="X19" s="137"/>
      <c r="Y19" s="137"/>
      <c r="Z19" s="137"/>
      <c r="AA19" s="137"/>
      <c r="AB19" s="137"/>
      <c r="AC19" s="137"/>
      <c r="AD19" s="137"/>
      <c r="AE19" s="137" t="s">
        <v>106</v>
      </c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</row>
    <row r="20" spans="1:60" outlineLevel="1" x14ac:dyDescent="0.2">
      <c r="A20" s="138">
        <v>9</v>
      </c>
      <c r="B20" s="138" t="s">
        <v>122</v>
      </c>
      <c r="C20" s="168" t="s">
        <v>123</v>
      </c>
      <c r="D20" s="144" t="s">
        <v>124</v>
      </c>
      <c r="E20" s="150">
        <v>0.60692000000000002</v>
      </c>
      <c r="F20" s="152">
        <v>0</v>
      </c>
      <c r="G20" s="152">
        <v>0</v>
      </c>
      <c r="H20" s="152">
        <v>0</v>
      </c>
      <c r="I20" s="152">
        <f t="shared" si="0"/>
        <v>0</v>
      </c>
      <c r="J20" s="152">
        <v>174</v>
      </c>
      <c r="K20" s="152">
        <f t="shared" si="1"/>
        <v>105.6</v>
      </c>
      <c r="L20" s="152">
        <v>0</v>
      </c>
      <c r="M20" s="152">
        <f t="shared" si="2"/>
        <v>0</v>
      </c>
      <c r="N20" s="145">
        <v>0</v>
      </c>
      <c r="O20" s="145">
        <f t="shared" si="3"/>
        <v>0</v>
      </c>
      <c r="P20" s="145">
        <v>0</v>
      </c>
      <c r="Q20" s="145">
        <f t="shared" si="4"/>
        <v>0</v>
      </c>
      <c r="R20" s="145"/>
      <c r="S20" s="145"/>
      <c r="T20" s="146">
        <v>0.27700000000000002</v>
      </c>
      <c r="U20" s="145">
        <f t="shared" si="5"/>
        <v>0.17</v>
      </c>
      <c r="V20" s="137"/>
      <c r="W20" s="137"/>
      <c r="X20" s="137"/>
      <c r="Y20" s="137"/>
      <c r="Z20" s="137"/>
      <c r="AA20" s="137"/>
      <c r="AB20" s="137"/>
      <c r="AC20" s="137"/>
      <c r="AD20" s="137"/>
      <c r="AE20" s="137" t="s">
        <v>106</v>
      </c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</row>
    <row r="21" spans="1:60" outlineLevel="1" x14ac:dyDescent="0.2">
      <c r="A21" s="138">
        <v>10</v>
      </c>
      <c r="B21" s="138" t="s">
        <v>125</v>
      </c>
      <c r="C21" s="168" t="s">
        <v>126</v>
      </c>
      <c r="D21" s="144" t="s">
        <v>124</v>
      </c>
      <c r="E21" s="150">
        <v>0.60692000000000002</v>
      </c>
      <c r="F21" s="152">
        <v>0</v>
      </c>
      <c r="G21" s="152">
        <v>0</v>
      </c>
      <c r="H21" s="152">
        <v>0</v>
      </c>
      <c r="I21" s="152">
        <f t="shared" si="0"/>
        <v>0</v>
      </c>
      <c r="J21" s="152">
        <v>341.5</v>
      </c>
      <c r="K21" s="152">
        <f t="shared" si="1"/>
        <v>207.26</v>
      </c>
      <c r="L21" s="152">
        <v>0</v>
      </c>
      <c r="M21" s="152">
        <f t="shared" si="2"/>
        <v>0</v>
      </c>
      <c r="N21" s="145">
        <v>0</v>
      </c>
      <c r="O21" s="145">
        <f t="shared" si="3"/>
        <v>0</v>
      </c>
      <c r="P21" s="145">
        <v>0</v>
      </c>
      <c r="Q21" s="145">
        <f t="shared" si="4"/>
        <v>0</v>
      </c>
      <c r="R21" s="145"/>
      <c r="S21" s="145"/>
      <c r="T21" s="146">
        <v>0.94199999999999995</v>
      </c>
      <c r="U21" s="145">
        <f t="shared" si="5"/>
        <v>0.56999999999999995</v>
      </c>
      <c r="V21" s="137"/>
      <c r="W21" s="137"/>
      <c r="X21" s="137"/>
      <c r="Y21" s="137"/>
      <c r="Z21" s="137"/>
      <c r="AA21" s="137"/>
      <c r="AB21" s="137"/>
      <c r="AC21" s="137"/>
      <c r="AD21" s="137"/>
      <c r="AE21" s="137" t="s">
        <v>106</v>
      </c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</row>
    <row r="22" spans="1:60" outlineLevel="1" x14ac:dyDescent="0.2">
      <c r="A22" s="138">
        <v>11</v>
      </c>
      <c r="B22" s="138" t="s">
        <v>127</v>
      </c>
      <c r="C22" s="168" t="s">
        <v>128</v>
      </c>
      <c r="D22" s="144" t="s">
        <v>124</v>
      </c>
      <c r="E22" s="150">
        <v>1.21384</v>
      </c>
      <c r="F22" s="152">
        <v>0</v>
      </c>
      <c r="G22" s="152">
        <v>0</v>
      </c>
      <c r="H22" s="152">
        <v>0</v>
      </c>
      <c r="I22" s="152">
        <f t="shared" si="0"/>
        <v>0</v>
      </c>
      <c r="J22" s="152">
        <v>38.1</v>
      </c>
      <c r="K22" s="152">
        <f t="shared" si="1"/>
        <v>46.25</v>
      </c>
      <c r="L22" s="152">
        <v>0</v>
      </c>
      <c r="M22" s="152">
        <f t="shared" si="2"/>
        <v>0</v>
      </c>
      <c r="N22" s="145">
        <v>0</v>
      </c>
      <c r="O22" s="145">
        <f t="shared" si="3"/>
        <v>0</v>
      </c>
      <c r="P22" s="145">
        <v>0</v>
      </c>
      <c r="Q22" s="145">
        <f t="shared" si="4"/>
        <v>0</v>
      </c>
      <c r="R22" s="145"/>
      <c r="S22" s="145"/>
      <c r="T22" s="146">
        <v>0.105</v>
      </c>
      <c r="U22" s="145">
        <f t="shared" si="5"/>
        <v>0.13</v>
      </c>
      <c r="V22" s="137"/>
      <c r="W22" s="137"/>
      <c r="X22" s="137"/>
      <c r="Y22" s="137"/>
      <c r="Z22" s="137"/>
      <c r="AA22" s="137"/>
      <c r="AB22" s="137"/>
      <c r="AC22" s="137"/>
      <c r="AD22" s="137"/>
      <c r="AE22" s="137" t="s">
        <v>106</v>
      </c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</row>
    <row r="23" spans="1:60" outlineLevel="1" x14ac:dyDescent="0.2">
      <c r="A23" s="138">
        <v>12</v>
      </c>
      <c r="B23" s="138" t="s">
        <v>129</v>
      </c>
      <c r="C23" s="168" t="s">
        <v>130</v>
      </c>
      <c r="D23" s="144" t="s">
        <v>124</v>
      </c>
      <c r="E23" s="150">
        <v>0.60692000000000002</v>
      </c>
      <c r="F23" s="152">
        <v>0</v>
      </c>
      <c r="G23" s="152">
        <v>0</v>
      </c>
      <c r="H23" s="152">
        <v>0</v>
      </c>
      <c r="I23" s="152">
        <f t="shared" si="0"/>
        <v>0</v>
      </c>
      <c r="J23" s="152">
        <v>728</v>
      </c>
      <c r="K23" s="152">
        <f t="shared" si="1"/>
        <v>441.84</v>
      </c>
      <c r="L23" s="152">
        <v>0</v>
      </c>
      <c r="M23" s="152">
        <f t="shared" si="2"/>
        <v>0</v>
      </c>
      <c r="N23" s="145">
        <v>0</v>
      </c>
      <c r="O23" s="145">
        <f t="shared" si="3"/>
        <v>0</v>
      </c>
      <c r="P23" s="145">
        <v>0</v>
      </c>
      <c r="Q23" s="145">
        <f t="shared" si="4"/>
        <v>0</v>
      </c>
      <c r="R23" s="145"/>
      <c r="S23" s="145"/>
      <c r="T23" s="146">
        <v>2.0089999999999999</v>
      </c>
      <c r="U23" s="145">
        <f t="shared" si="5"/>
        <v>1.22</v>
      </c>
      <c r="V23" s="137"/>
      <c r="W23" s="137"/>
      <c r="X23" s="137"/>
      <c r="Y23" s="137"/>
      <c r="Z23" s="137"/>
      <c r="AA23" s="137"/>
      <c r="AB23" s="137"/>
      <c r="AC23" s="137"/>
      <c r="AD23" s="137"/>
      <c r="AE23" s="137" t="s">
        <v>106</v>
      </c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</row>
    <row r="24" spans="1:60" outlineLevel="1" x14ac:dyDescent="0.2">
      <c r="A24" s="138">
        <v>13</v>
      </c>
      <c r="B24" s="138" t="s">
        <v>131</v>
      </c>
      <c r="C24" s="168" t="s">
        <v>132</v>
      </c>
      <c r="D24" s="144" t="s">
        <v>124</v>
      </c>
      <c r="E24" s="150">
        <v>0.60692000000000002</v>
      </c>
      <c r="F24" s="152">
        <v>0</v>
      </c>
      <c r="G24" s="152">
        <v>0</v>
      </c>
      <c r="H24" s="152">
        <v>0</v>
      </c>
      <c r="I24" s="152">
        <f t="shared" si="0"/>
        <v>0</v>
      </c>
      <c r="J24" s="152">
        <v>244</v>
      </c>
      <c r="K24" s="152">
        <f t="shared" si="1"/>
        <v>148.09</v>
      </c>
      <c r="L24" s="152">
        <v>0</v>
      </c>
      <c r="M24" s="152">
        <f t="shared" si="2"/>
        <v>0</v>
      </c>
      <c r="N24" s="145">
        <v>0</v>
      </c>
      <c r="O24" s="145">
        <f t="shared" si="3"/>
        <v>0</v>
      </c>
      <c r="P24" s="145">
        <v>0</v>
      </c>
      <c r="Q24" s="145">
        <f t="shared" si="4"/>
        <v>0</v>
      </c>
      <c r="R24" s="145"/>
      <c r="S24" s="145"/>
      <c r="T24" s="146">
        <v>0.49</v>
      </c>
      <c r="U24" s="145">
        <f t="shared" si="5"/>
        <v>0.3</v>
      </c>
      <c r="V24" s="137"/>
      <c r="W24" s="137"/>
      <c r="X24" s="137"/>
      <c r="Y24" s="137"/>
      <c r="Z24" s="137"/>
      <c r="AA24" s="137"/>
      <c r="AB24" s="137"/>
      <c r="AC24" s="137"/>
      <c r="AD24" s="137"/>
      <c r="AE24" s="137" t="s">
        <v>106</v>
      </c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</row>
    <row r="25" spans="1:60" outlineLevel="1" x14ac:dyDescent="0.2">
      <c r="A25" s="138">
        <v>14</v>
      </c>
      <c r="B25" s="138" t="s">
        <v>133</v>
      </c>
      <c r="C25" s="168" t="s">
        <v>134</v>
      </c>
      <c r="D25" s="144" t="s">
        <v>124</v>
      </c>
      <c r="E25" s="150">
        <v>18.207599999999999</v>
      </c>
      <c r="F25" s="152">
        <v>0</v>
      </c>
      <c r="G25" s="152">
        <v>0</v>
      </c>
      <c r="H25" s="152">
        <v>0</v>
      </c>
      <c r="I25" s="152">
        <f t="shared" si="0"/>
        <v>0</v>
      </c>
      <c r="J25" s="152">
        <v>17.100000000000001</v>
      </c>
      <c r="K25" s="152">
        <f t="shared" si="1"/>
        <v>311.35000000000002</v>
      </c>
      <c r="L25" s="152">
        <v>0</v>
      </c>
      <c r="M25" s="152">
        <f t="shared" si="2"/>
        <v>0</v>
      </c>
      <c r="N25" s="145">
        <v>0</v>
      </c>
      <c r="O25" s="145">
        <f t="shared" si="3"/>
        <v>0</v>
      </c>
      <c r="P25" s="145">
        <v>0</v>
      </c>
      <c r="Q25" s="145">
        <f t="shared" si="4"/>
        <v>0</v>
      </c>
      <c r="R25" s="145"/>
      <c r="S25" s="145"/>
      <c r="T25" s="146">
        <v>0</v>
      </c>
      <c r="U25" s="145">
        <f t="shared" si="5"/>
        <v>0</v>
      </c>
      <c r="V25" s="137"/>
      <c r="W25" s="137"/>
      <c r="X25" s="137"/>
      <c r="Y25" s="137"/>
      <c r="Z25" s="137"/>
      <c r="AA25" s="137"/>
      <c r="AB25" s="137"/>
      <c r="AC25" s="137"/>
      <c r="AD25" s="137"/>
      <c r="AE25" s="137" t="s">
        <v>106</v>
      </c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</row>
    <row r="26" spans="1:60" ht="22.5" outlineLevel="1" x14ac:dyDescent="0.2">
      <c r="A26" s="138">
        <v>15</v>
      </c>
      <c r="B26" s="138" t="s">
        <v>135</v>
      </c>
      <c r="C26" s="168" t="s">
        <v>136</v>
      </c>
      <c r="D26" s="144" t="s">
        <v>124</v>
      </c>
      <c r="E26" s="150">
        <v>0.60692000000000002</v>
      </c>
      <c r="F26" s="152">
        <v>0</v>
      </c>
      <c r="G26" s="152">
        <v>0</v>
      </c>
      <c r="H26" s="152">
        <v>0</v>
      </c>
      <c r="I26" s="152">
        <f t="shared" si="0"/>
        <v>0</v>
      </c>
      <c r="J26" s="152">
        <v>390</v>
      </c>
      <c r="K26" s="152">
        <f t="shared" si="1"/>
        <v>236.7</v>
      </c>
      <c r="L26" s="152">
        <v>0</v>
      </c>
      <c r="M26" s="152">
        <f t="shared" si="2"/>
        <v>0</v>
      </c>
      <c r="N26" s="145">
        <v>0</v>
      </c>
      <c r="O26" s="145">
        <f t="shared" si="3"/>
        <v>0</v>
      </c>
      <c r="P26" s="145">
        <v>0</v>
      </c>
      <c r="Q26" s="145">
        <f t="shared" si="4"/>
        <v>0</v>
      </c>
      <c r="R26" s="145"/>
      <c r="S26" s="145"/>
      <c r="T26" s="146">
        <v>0</v>
      </c>
      <c r="U26" s="145">
        <f t="shared" si="5"/>
        <v>0</v>
      </c>
      <c r="V26" s="137"/>
      <c r="W26" s="137"/>
      <c r="X26" s="137"/>
      <c r="Y26" s="137"/>
      <c r="Z26" s="137"/>
      <c r="AA26" s="137"/>
      <c r="AB26" s="137"/>
      <c r="AC26" s="137"/>
      <c r="AD26" s="137"/>
      <c r="AE26" s="137" t="s">
        <v>106</v>
      </c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</row>
    <row r="27" spans="1:60" x14ac:dyDescent="0.2">
      <c r="A27" s="139" t="s">
        <v>101</v>
      </c>
      <c r="B27" s="139" t="s">
        <v>60</v>
      </c>
      <c r="C27" s="169" t="s">
        <v>61</v>
      </c>
      <c r="D27" s="147"/>
      <c r="E27" s="151"/>
      <c r="F27" s="153"/>
      <c r="G27" s="153">
        <v>0</v>
      </c>
      <c r="H27" s="153"/>
      <c r="I27" s="153">
        <f>SUM(I28:I30)</f>
        <v>0</v>
      </c>
      <c r="J27" s="153"/>
      <c r="K27" s="153">
        <f>SUM(K28:K30)</f>
        <v>443.21999999999997</v>
      </c>
      <c r="L27" s="153"/>
      <c r="M27" s="153">
        <f>SUM(M28:M30)</f>
        <v>0</v>
      </c>
      <c r="N27" s="148"/>
      <c r="O27" s="148">
        <f>SUM(O28:O30)</f>
        <v>0</v>
      </c>
      <c r="P27" s="148"/>
      <c r="Q27" s="148">
        <f>SUM(Q28:Q30)</f>
        <v>0</v>
      </c>
      <c r="R27" s="148"/>
      <c r="S27" s="148"/>
      <c r="T27" s="149"/>
      <c r="U27" s="148">
        <f>SUM(U28:U30)</f>
        <v>0.76</v>
      </c>
      <c r="AE27" t="s">
        <v>102</v>
      </c>
    </row>
    <row r="28" spans="1:60" outlineLevel="1" x14ac:dyDescent="0.2">
      <c r="A28" s="138">
        <v>16</v>
      </c>
      <c r="B28" s="138" t="s">
        <v>137</v>
      </c>
      <c r="C28" s="168" t="s">
        <v>138</v>
      </c>
      <c r="D28" s="144" t="s">
        <v>124</v>
      </c>
      <c r="E28" s="150">
        <v>0.39959</v>
      </c>
      <c r="F28" s="152">
        <v>0</v>
      </c>
      <c r="G28" s="152">
        <v>0</v>
      </c>
      <c r="H28" s="152">
        <v>0</v>
      </c>
      <c r="I28" s="152">
        <f>ROUND(E28*H28,2)</f>
        <v>0</v>
      </c>
      <c r="J28" s="152">
        <v>819</v>
      </c>
      <c r="K28" s="152">
        <f>ROUND(E28*J28,2)</f>
        <v>327.26</v>
      </c>
      <c r="L28" s="152">
        <v>0</v>
      </c>
      <c r="M28" s="152">
        <f>G28*(1+L28/100)</f>
        <v>0</v>
      </c>
      <c r="N28" s="145">
        <v>0</v>
      </c>
      <c r="O28" s="145">
        <f>ROUND(E28*N28,5)</f>
        <v>0</v>
      </c>
      <c r="P28" s="145">
        <v>0</v>
      </c>
      <c r="Q28" s="145">
        <f>ROUND(E28*P28,5)</f>
        <v>0</v>
      </c>
      <c r="R28" s="145"/>
      <c r="S28" s="145"/>
      <c r="T28" s="146">
        <v>1.8919999999999999</v>
      </c>
      <c r="U28" s="145">
        <f>ROUND(E28*T28,2)</f>
        <v>0.76</v>
      </c>
      <c r="V28" s="137"/>
      <c r="W28" s="137"/>
      <c r="X28" s="137"/>
      <c r="Y28" s="137"/>
      <c r="Z28" s="137"/>
      <c r="AA28" s="137"/>
      <c r="AB28" s="137"/>
      <c r="AC28" s="137"/>
      <c r="AD28" s="137"/>
      <c r="AE28" s="137" t="s">
        <v>106</v>
      </c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</row>
    <row r="29" spans="1:60" outlineLevel="1" x14ac:dyDescent="0.2">
      <c r="A29" s="138">
        <v>17</v>
      </c>
      <c r="B29" s="138" t="s">
        <v>139</v>
      </c>
      <c r="C29" s="168" t="s">
        <v>140</v>
      </c>
      <c r="D29" s="144" t="s">
        <v>124</v>
      </c>
      <c r="E29" s="150">
        <v>0.39959</v>
      </c>
      <c r="F29" s="152">
        <v>0</v>
      </c>
      <c r="G29" s="152">
        <v>0</v>
      </c>
      <c r="H29" s="152">
        <v>0</v>
      </c>
      <c r="I29" s="152">
        <f>ROUND(E29*H29,2)</f>
        <v>0</v>
      </c>
      <c r="J29" s="152">
        <v>80.599999999999994</v>
      </c>
      <c r="K29" s="152">
        <f>ROUND(E29*J29,2)</f>
        <v>32.21</v>
      </c>
      <c r="L29" s="152">
        <v>0</v>
      </c>
      <c r="M29" s="152">
        <f>G29*(1+L29/100)</f>
        <v>0</v>
      </c>
      <c r="N29" s="145">
        <v>0</v>
      </c>
      <c r="O29" s="145">
        <f>ROUND(E29*N29,5)</f>
        <v>0</v>
      </c>
      <c r="P29" s="145">
        <v>0</v>
      </c>
      <c r="Q29" s="145">
        <f>ROUND(E29*P29,5)</f>
        <v>0</v>
      </c>
      <c r="R29" s="145"/>
      <c r="S29" s="145"/>
      <c r="T29" s="146">
        <v>0</v>
      </c>
      <c r="U29" s="145">
        <f>ROUND(E29*T29,2)</f>
        <v>0</v>
      </c>
      <c r="V29" s="137"/>
      <c r="W29" s="137"/>
      <c r="X29" s="137"/>
      <c r="Y29" s="137"/>
      <c r="Z29" s="137"/>
      <c r="AA29" s="137"/>
      <c r="AB29" s="137"/>
      <c r="AC29" s="137"/>
      <c r="AD29" s="137"/>
      <c r="AE29" s="137" t="s">
        <v>106</v>
      </c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</row>
    <row r="30" spans="1:60" outlineLevel="1" x14ac:dyDescent="0.2">
      <c r="A30" s="138">
        <v>18</v>
      </c>
      <c r="B30" s="138" t="s">
        <v>141</v>
      </c>
      <c r="C30" s="168" t="s">
        <v>142</v>
      </c>
      <c r="D30" s="144" t="s">
        <v>124</v>
      </c>
      <c r="E30" s="150">
        <v>1.59836</v>
      </c>
      <c r="F30" s="152">
        <v>0</v>
      </c>
      <c r="G30" s="152">
        <v>0</v>
      </c>
      <c r="H30" s="152">
        <v>0</v>
      </c>
      <c r="I30" s="152">
        <f>ROUND(E30*H30,2)</f>
        <v>0</v>
      </c>
      <c r="J30" s="152">
        <v>52.4</v>
      </c>
      <c r="K30" s="152">
        <f>ROUND(E30*J30,2)</f>
        <v>83.75</v>
      </c>
      <c r="L30" s="152">
        <v>0</v>
      </c>
      <c r="M30" s="152">
        <f>G30*(1+L30/100)</f>
        <v>0</v>
      </c>
      <c r="N30" s="145">
        <v>0</v>
      </c>
      <c r="O30" s="145">
        <f>ROUND(E30*N30,5)</f>
        <v>0</v>
      </c>
      <c r="P30" s="145">
        <v>0</v>
      </c>
      <c r="Q30" s="145">
        <f>ROUND(E30*P30,5)</f>
        <v>0</v>
      </c>
      <c r="R30" s="145"/>
      <c r="S30" s="145"/>
      <c r="T30" s="146">
        <v>0</v>
      </c>
      <c r="U30" s="145">
        <f>ROUND(E30*T30,2)</f>
        <v>0</v>
      </c>
      <c r="V30" s="137"/>
      <c r="W30" s="137"/>
      <c r="X30" s="137"/>
      <c r="Y30" s="137"/>
      <c r="Z30" s="137"/>
      <c r="AA30" s="137"/>
      <c r="AB30" s="137"/>
      <c r="AC30" s="137"/>
      <c r="AD30" s="137"/>
      <c r="AE30" s="137" t="s">
        <v>106</v>
      </c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</row>
    <row r="31" spans="1:60" x14ac:dyDescent="0.2">
      <c r="A31" s="139" t="s">
        <v>101</v>
      </c>
      <c r="B31" s="139" t="s">
        <v>62</v>
      </c>
      <c r="C31" s="169" t="s">
        <v>63</v>
      </c>
      <c r="D31" s="147"/>
      <c r="E31" s="151"/>
      <c r="F31" s="153"/>
      <c r="G31" s="153">
        <v>0</v>
      </c>
      <c r="H31" s="153"/>
      <c r="I31" s="153">
        <f>SUM(I32:I37)</f>
        <v>979.75</v>
      </c>
      <c r="J31" s="153"/>
      <c r="K31" s="153">
        <f>SUM(K32:K37)</f>
        <v>704.48</v>
      </c>
      <c r="L31" s="153"/>
      <c r="M31" s="153">
        <f>SUM(M32:M37)</f>
        <v>0</v>
      </c>
      <c r="N31" s="148"/>
      <c r="O31" s="148">
        <f>SUM(O32:O37)</f>
        <v>4.7699999999999999E-3</v>
      </c>
      <c r="P31" s="148"/>
      <c r="Q31" s="148">
        <f>SUM(Q32:Q37)</f>
        <v>0</v>
      </c>
      <c r="R31" s="148"/>
      <c r="S31" s="148"/>
      <c r="T31" s="149"/>
      <c r="U31" s="148">
        <f>SUM(U32:U37)</f>
        <v>1.1199999999999999</v>
      </c>
      <c r="AE31" t="s">
        <v>102</v>
      </c>
    </row>
    <row r="32" spans="1:60" ht="22.5" outlineLevel="1" x14ac:dyDescent="0.2">
      <c r="A32" s="138">
        <v>19</v>
      </c>
      <c r="B32" s="138" t="s">
        <v>143</v>
      </c>
      <c r="C32" s="168" t="s">
        <v>144</v>
      </c>
      <c r="D32" s="144" t="s">
        <v>105</v>
      </c>
      <c r="E32" s="150">
        <v>2</v>
      </c>
      <c r="F32" s="152">
        <v>0</v>
      </c>
      <c r="G32" s="152">
        <v>0</v>
      </c>
      <c r="H32" s="152">
        <v>26.63</v>
      </c>
      <c r="I32" s="152">
        <f t="shared" ref="I32:I37" si="6">ROUND(E32*H32,2)</f>
        <v>53.26</v>
      </c>
      <c r="J32" s="152">
        <v>45.070000000000007</v>
      </c>
      <c r="K32" s="152">
        <f t="shared" ref="K32:K37" si="7">ROUND(E32*J32,2)</f>
        <v>90.14</v>
      </c>
      <c r="L32" s="152">
        <v>0</v>
      </c>
      <c r="M32" s="152">
        <f t="shared" ref="M32:M37" si="8">G32*(1+L32/100)</f>
        <v>0</v>
      </c>
      <c r="N32" s="145">
        <v>2.1000000000000001E-4</v>
      </c>
      <c r="O32" s="145">
        <f t="shared" ref="O32:O37" si="9">ROUND(E32*N32,5)</f>
        <v>4.2000000000000002E-4</v>
      </c>
      <c r="P32" s="145">
        <v>0</v>
      </c>
      <c r="Q32" s="145">
        <f t="shared" ref="Q32:Q37" si="10">ROUND(E32*P32,5)</f>
        <v>0</v>
      </c>
      <c r="R32" s="145"/>
      <c r="S32" s="145"/>
      <c r="T32" s="146">
        <v>9.5000000000000001E-2</v>
      </c>
      <c r="U32" s="145">
        <f t="shared" ref="U32:U37" si="11">ROUND(E32*T32,2)</f>
        <v>0.19</v>
      </c>
      <c r="V32" s="137"/>
      <c r="W32" s="137"/>
      <c r="X32" s="137"/>
      <c r="Y32" s="137"/>
      <c r="Z32" s="137"/>
      <c r="AA32" s="137"/>
      <c r="AB32" s="137"/>
      <c r="AC32" s="137"/>
      <c r="AD32" s="137"/>
      <c r="AE32" s="137" t="s">
        <v>106</v>
      </c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</row>
    <row r="33" spans="1:60" ht="22.5" outlineLevel="1" x14ac:dyDescent="0.2">
      <c r="A33" s="138">
        <v>20</v>
      </c>
      <c r="B33" s="138" t="s">
        <v>145</v>
      </c>
      <c r="C33" s="168" t="s">
        <v>146</v>
      </c>
      <c r="D33" s="144" t="s">
        <v>105</v>
      </c>
      <c r="E33" s="150">
        <v>2</v>
      </c>
      <c r="F33" s="152">
        <v>0</v>
      </c>
      <c r="G33" s="152">
        <v>0</v>
      </c>
      <c r="H33" s="152">
        <v>219.46</v>
      </c>
      <c r="I33" s="152">
        <f t="shared" si="6"/>
        <v>438.92</v>
      </c>
      <c r="J33" s="152">
        <v>124.53999999999999</v>
      </c>
      <c r="K33" s="152">
        <f t="shared" si="7"/>
        <v>249.08</v>
      </c>
      <c r="L33" s="152">
        <v>0</v>
      </c>
      <c r="M33" s="152">
        <f t="shared" si="8"/>
        <v>0</v>
      </c>
      <c r="N33" s="145">
        <v>1.58E-3</v>
      </c>
      <c r="O33" s="145">
        <f t="shared" si="9"/>
        <v>3.16E-3</v>
      </c>
      <c r="P33" s="145">
        <v>0</v>
      </c>
      <c r="Q33" s="145">
        <f t="shared" si="10"/>
        <v>0</v>
      </c>
      <c r="R33" s="145"/>
      <c r="S33" s="145"/>
      <c r="T33" s="146">
        <v>0.24</v>
      </c>
      <c r="U33" s="145">
        <f t="shared" si="11"/>
        <v>0.48</v>
      </c>
      <c r="V33" s="137"/>
      <c r="W33" s="137"/>
      <c r="X33" s="137"/>
      <c r="Y33" s="137"/>
      <c r="Z33" s="137"/>
      <c r="AA33" s="137"/>
      <c r="AB33" s="137"/>
      <c r="AC33" s="137"/>
      <c r="AD33" s="137"/>
      <c r="AE33" s="137" t="s">
        <v>106</v>
      </c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</row>
    <row r="34" spans="1:60" ht="22.5" outlineLevel="1" x14ac:dyDescent="0.2">
      <c r="A34" s="138">
        <v>21</v>
      </c>
      <c r="B34" s="138" t="s">
        <v>147</v>
      </c>
      <c r="C34" s="168" t="s">
        <v>148</v>
      </c>
      <c r="D34" s="144" t="s">
        <v>149</v>
      </c>
      <c r="E34" s="150">
        <v>4.0999999999999996</v>
      </c>
      <c r="F34" s="152">
        <v>0</v>
      </c>
      <c r="G34" s="152">
        <v>0</v>
      </c>
      <c r="H34" s="152">
        <v>118.92</v>
      </c>
      <c r="I34" s="152">
        <f t="shared" si="6"/>
        <v>487.57</v>
      </c>
      <c r="J34" s="152">
        <v>57.08</v>
      </c>
      <c r="K34" s="152">
        <f t="shared" si="7"/>
        <v>234.03</v>
      </c>
      <c r="L34" s="152">
        <v>0</v>
      </c>
      <c r="M34" s="152">
        <f t="shared" si="8"/>
        <v>0</v>
      </c>
      <c r="N34" s="145">
        <v>2.9E-4</v>
      </c>
      <c r="O34" s="145">
        <f t="shared" si="9"/>
        <v>1.1900000000000001E-3</v>
      </c>
      <c r="P34" s="145">
        <v>0</v>
      </c>
      <c r="Q34" s="145">
        <f t="shared" si="10"/>
        <v>0</v>
      </c>
      <c r="R34" s="145"/>
      <c r="S34" s="145"/>
      <c r="T34" s="146">
        <v>0.11</v>
      </c>
      <c r="U34" s="145">
        <f t="shared" si="11"/>
        <v>0.45</v>
      </c>
      <c r="V34" s="137"/>
      <c r="W34" s="137"/>
      <c r="X34" s="137"/>
      <c r="Y34" s="137"/>
      <c r="Z34" s="137"/>
      <c r="AA34" s="137"/>
      <c r="AB34" s="137"/>
      <c r="AC34" s="137"/>
      <c r="AD34" s="137"/>
      <c r="AE34" s="137" t="s">
        <v>106</v>
      </c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</row>
    <row r="35" spans="1:60" outlineLevel="1" x14ac:dyDescent="0.2">
      <c r="A35" s="138">
        <v>22</v>
      </c>
      <c r="B35" s="138" t="s">
        <v>150</v>
      </c>
      <c r="C35" s="168" t="s">
        <v>151</v>
      </c>
      <c r="D35" s="144" t="s">
        <v>0</v>
      </c>
      <c r="E35" s="150">
        <v>15.53</v>
      </c>
      <c r="F35" s="152">
        <v>0</v>
      </c>
      <c r="G35" s="152">
        <v>0</v>
      </c>
      <c r="H35" s="152">
        <v>0</v>
      </c>
      <c r="I35" s="152">
        <f t="shared" si="6"/>
        <v>0</v>
      </c>
      <c r="J35" s="152">
        <v>4.45</v>
      </c>
      <c r="K35" s="152">
        <f t="shared" si="7"/>
        <v>69.11</v>
      </c>
      <c r="L35" s="152">
        <v>0</v>
      </c>
      <c r="M35" s="152">
        <f t="shared" si="8"/>
        <v>0</v>
      </c>
      <c r="N35" s="145">
        <v>0</v>
      </c>
      <c r="O35" s="145">
        <f t="shared" si="9"/>
        <v>0</v>
      </c>
      <c r="P35" s="145">
        <v>0</v>
      </c>
      <c r="Q35" s="145">
        <f t="shared" si="10"/>
        <v>0</v>
      </c>
      <c r="R35" s="145"/>
      <c r="S35" s="145"/>
      <c r="T35" s="146">
        <v>0</v>
      </c>
      <c r="U35" s="145">
        <f t="shared" si="11"/>
        <v>0</v>
      </c>
      <c r="V35" s="137"/>
      <c r="W35" s="137"/>
      <c r="X35" s="137"/>
      <c r="Y35" s="137"/>
      <c r="Z35" s="137"/>
      <c r="AA35" s="137"/>
      <c r="AB35" s="137"/>
      <c r="AC35" s="137"/>
      <c r="AD35" s="137"/>
      <c r="AE35" s="137" t="s">
        <v>106</v>
      </c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</row>
    <row r="36" spans="1:60" outlineLevel="1" x14ac:dyDescent="0.2">
      <c r="A36" s="138">
        <v>23</v>
      </c>
      <c r="B36" s="138" t="s">
        <v>152</v>
      </c>
      <c r="C36" s="168" t="s">
        <v>153</v>
      </c>
      <c r="D36" s="144" t="s">
        <v>0</v>
      </c>
      <c r="E36" s="150">
        <v>15.53</v>
      </c>
      <c r="F36" s="152">
        <v>0</v>
      </c>
      <c r="G36" s="152">
        <v>0</v>
      </c>
      <c r="H36" s="152">
        <v>0</v>
      </c>
      <c r="I36" s="152">
        <f t="shared" si="6"/>
        <v>0</v>
      </c>
      <c r="J36" s="152">
        <v>1.4</v>
      </c>
      <c r="K36" s="152">
        <f t="shared" si="7"/>
        <v>21.74</v>
      </c>
      <c r="L36" s="152">
        <v>0</v>
      </c>
      <c r="M36" s="152">
        <f t="shared" si="8"/>
        <v>0</v>
      </c>
      <c r="N36" s="145">
        <v>0</v>
      </c>
      <c r="O36" s="145">
        <f t="shared" si="9"/>
        <v>0</v>
      </c>
      <c r="P36" s="145">
        <v>0</v>
      </c>
      <c r="Q36" s="145">
        <f t="shared" si="10"/>
        <v>0</v>
      </c>
      <c r="R36" s="145"/>
      <c r="S36" s="145"/>
      <c r="T36" s="146">
        <v>0</v>
      </c>
      <c r="U36" s="145">
        <f t="shared" si="11"/>
        <v>0</v>
      </c>
      <c r="V36" s="137"/>
      <c r="W36" s="137"/>
      <c r="X36" s="137"/>
      <c r="Y36" s="137"/>
      <c r="Z36" s="137"/>
      <c r="AA36" s="137"/>
      <c r="AB36" s="137"/>
      <c r="AC36" s="137"/>
      <c r="AD36" s="137"/>
      <c r="AE36" s="137" t="s">
        <v>106</v>
      </c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</row>
    <row r="37" spans="1:60" outlineLevel="1" x14ac:dyDescent="0.2">
      <c r="A37" s="138">
        <v>24</v>
      </c>
      <c r="B37" s="138" t="s">
        <v>154</v>
      </c>
      <c r="C37" s="168" t="s">
        <v>155</v>
      </c>
      <c r="D37" s="144" t="s">
        <v>0</v>
      </c>
      <c r="E37" s="150">
        <v>310.60000000000002</v>
      </c>
      <c r="F37" s="152">
        <v>0</v>
      </c>
      <c r="G37" s="152">
        <v>0</v>
      </c>
      <c r="H37" s="152">
        <v>0</v>
      </c>
      <c r="I37" s="152">
        <f t="shared" si="6"/>
        <v>0</v>
      </c>
      <c r="J37" s="152">
        <v>0.13</v>
      </c>
      <c r="K37" s="152">
        <f t="shared" si="7"/>
        <v>40.380000000000003</v>
      </c>
      <c r="L37" s="152">
        <v>0</v>
      </c>
      <c r="M37" s="152">
        <f t="shared" si="8"/>
        <v>0</v>
      </c>
      <c r="N37" s="145">
        <v>0</v>
      </c>
      <c r="O37" s="145">
        <f t="shared" si="9"/>
        <v>0</v>
      </c>
      <c r="P37" s="145">
        <v>0</v>
      </c>
      <c r="Q37" s="145">
        <f t="shared" si="10"/>
        <v>0</v>
      </c>
      <c r="R37" s="145"/>
      <c r="S37" s="145"/>
      <c r="T37" s="146">
        <v>0</v>
      </c>
      <c r="U37" s="145">
        <f t="shared" si="11"/>
        <v>0</v>
      </c>
      <c r="V37" s="137"/>
      <c r="W37" s="137"/>
      <c r="X37" s="137"/>
      <c r="Y37" s="137"/>
      <c r="Z37" s="137"/>
      <c r="AA37" s="137"/>
      <c r="AB37" s="137"/>
      <c r="AC37" s="137"/>
      <c r="AD37" s="137"/>
      <c r="AE37" s="137" t="s">
        <v>106</v>
      </c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</row>
    <row r="38" spans="1:60" x14ac:dyDescent="0.2">
      <c r="A38" s="139" t="s">
        <v>101</v>
      </c>
      <c r="B38" s="139" t="s">
        <v>64</v>
      </c>
      <c r="C38" s="169" t="s">
        <v>65</v>
      </c>
      <c r="D38" s="147"/>
      <c r="E38" s="151"/>
      <c r="F38" s="153">
        <v>0</v>
      </c>
      <c r="G38" s="153">
        <v>0</v>
      </c>
      <c r="H38" s="153"/>
      <c r="I38" s="153">
        <f>SUM(I39:I44)</f>
        <v>384.24</v>
      </c>
      <c r="J38" s="153"/>
      <c r="K38" s="153">
        <f>SUM(K39:K44)</f>
        <v>390.44</v>
      </c>
      <c r="L38" s="153"/>
      <c r="M38" s="153">
        <f>SUM(M39:M44)</f>
        <v>0</v>
      </c>
      <c r="N38" s="148"/>
      <c r="O38" s="148">
        <f>SUM(O39:O44)</f>
        <v>1.33E-3</v>
      </c>
      <c r="P38" s="148"/>
      <c r="Q38" s="148">
        <f>SUM(Q39:Q44)</f>
        <v>2.5999999999999999E-3</v>
      </c>
      <c r="R38" s="148"/>
      <c r="S38" s="148"/>
      <c r="T38" s="149"/>
      <c r="U38" s="148">
        <f>SUM(U39:U44)</f>
        <v>0.15000000000000002</v>
      </c>
      <c r="AE38" t="s">
        <v>102</v>
      </c>
    </row>
    <row r="39" spans="1:60" outlineLevel="1" x14ac:dyDescent="0.2">
      <c r="A39" s="138">
        <v>25</v>
      </c>
      <c r="B39" s="138" t="s">
        <v>156</v>
      </c>
      <c r="C39" s="168" t="s">
        <v>157</v>
      </c>
      <c r="D39" s="144" t="s">
        <v>105</v>
      </c>
      <c r="E39" s="150">
        <v>1.3</v>
      </c>
      <c r="F39" s="152">
        <v>0</v>
      </c>
      <c r="G39" s="152">
        <v>0</v>
      </c>
      <c r="H39" s="152">
        <v>0</v>
      </c>
      <c r="I39" s="152">
        <f t="shared" ref="I39:I44" si="12">ROUND(E39*H39,2)</f>
        <v>0</v>
      </c>
      <c r="J39" s="152">
        <v>17.3</v>
      </c>
      <c r="K39" s="152">
        <f t="shared" ref="K39:K44" si="13">ROUND(E39*J39,2)</f>
        <v>22.49</v>
      </c>
      <c r="L39" s="152">
        <v>0</v>
      </c>
      <c r="M39" s="152">
        <f t="shared" ref="M39:M44" si="14">G39*(1+L39/100)</f>
        <v>0</v>
      </c>
      <c r="N39" s="145">
        <v>0</v>
      </c>
      <c r="O39" s="145">
        <f t="shared" ref="O39:O44" si="15">ROUND(E39*N39,5)</f>
        <v>0</v>
      </c>
      <c r="P39" s="145">
        <v>2E-3</v>
      </c>
      <c r="Q39" s="145">
        <f t="shared" ref="Q39:Q44" si="16">ROUND(E39*P39,5)</f>
        <v>2.5999999999999999E-3</v>
      </c>
      <c r="R39" s="145"/>
      <c r="S39" s="145"/>
      <c r="T39" s="146">
        <v>3.7999999999999999E-2</v>
      </c>
      <c r="U39" s="145">
        <f t="shared" ref="U39:U44" si="17">ROUND(E39*T39,2)</f>
        <v>0.05</v>
      </c>
      <c r="V39" s="137"/>
      <c r="W39" s="137"/>
      <c r="X39" s="137"/>
      <c r="Y39" s="137"/>
      <c r="Z39" s="137"/>
      <c r="AA39" s="137"/>
      <c r="AB39" s="137"/>
      <c r="AC39" s="137"/>
      <c r="AD39" s="137"/>
      <c r="AE39" s="137" t="s">
        <v>106</v>
      </c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</row>
    <row r="40" spans="1:60" ht="22.5" outlineLevel="1" x14ac:dyDescent="0.2">
      <c r="A40" s="138">
        <v>26</v>
      </c>
      <c r="B40" s="138" t="s">
        <v>158</v>
      </c>
      <c r="C40" s="168" t="s">
        <v>159</v>
      </c>
      <c r="D40" s="144" t="s">
        <v>105</v>
      </c>
      <c r="E40" s="150">
        <v>1.3</v>
      </c>
      <c r="F40" s="152">
        <v>0</v>
      </c>
      <c r="G40" s="152">
        <v>0</v>
      </c>
      <c r="H40" s="152">
        <v>122.49</v>
      </c>
      <c r="I40" s="152">
        <f t="shared" si="12"/>
        <v>159.24</v>
      </c>
      <c r="J40" s="152">
        <v>41.510000000000005</v>
      </c>
      <c r="K40" s="152">
        <f t="shared" si="13"/>
        <v>53.96</v>
      </c>
      <c r="L40" s="152">
        <v>0</v>
      </c>
      <c r="M40" s="152">
        <f t="shared" si="14"/>
        <v>0</v>
      </c>
      <c r="N40" s="145">
        <v>1.0200000000000001E-3</v>
      </c>
      <c r="O40" s="145">
        <f t="shared" si="15"/>
        <v>1.33E-3</v>
      </c>
      <c r="P40" s="145">
        <v>0</v>
      </c>
      <c r="Q40" s="145">
        <f t="shared" si="16"/>
        <v>0</v>
      </c>
      <c r="R40" s="145"/>
      <c r="S40" s="145"/>
      <c r="T40" s="146">
        <v>0.08</v>
      </c>
      <c r="U40" s="145">
        <f t="shared" si="17"/>
        <v>0.1</v>
      </c>
      <c r="V40" s="137"/>
      <c r="W40" s="137"/>
      <c r="X40" s="137"/>
      <c r="Y40" s="137"/>
      <c r="Z40" s="137"/>
      <c r="AA40" s="137"/>
      <c r="AB40" s="137"/>
      <c r="AC40" s="137"/>
      <c r="AD40" s="137"/>
      <c r="AE40" s="137" t="s">
        <v>106</v>
      </c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</row>
    <row r="41" spans="1:60" ht="22.5" outlineLevel="1" x14ac:dyDescent="0.2">
      <c r="A41" s="138">
        <v>27</v>
      </c>
      <c r="B41" s="138" t="s">
        <v>160</v>
      </c>
      <c r="C41" s="168" t="s">
        <v>161</v>
      </c>
      <c r="D41" s="144" t="s">
        <v>162</v>
      </c>
      <c r="E41" s="150">
        <v>1</v>
      </c>
      <c r="F41" s="152">
        <v>0</v>
      </c>
      <c r="G41" s="152">
        <v>0</v>
      </c>
      <c r="H41" s="152">
        <v>225</v>
      </c>
      <c r="I41" s="152">
        <f t="shared" si="12"/>
        <v>225</v>
      </c>
      <c r="J41" s="152">
        <v>275</v>
      </c>
      <c r="K41" s="152">
        <f t="shared" si="13"/>
        <v>275</v>
      </c>
      <c r="L41" s="152">
        <v>0</v>
      </c>
      <c r="M41" s="152">
        <f t="shared" si="14"/>
        <v>0</v>
      </c>
      <c r="N41" s="145">
        <v>0</v>
      </c>
      <c r="O41" s="145">
        <f t="shared" si="15"/>
        <v>0</v>
      </c>
      <c r="P41" s="145">
        <v>0</v>
      </c>
      <c r="Q41" s="145">
        <f t="shared" si="16"/>
        <v>0</v>
      </c>
      <c r="R41" s="145"/>
      <c r="S41" s="145"/>
      <c r="T41" s="146">
        <v>0</v>
      </c>
      <c r="U41" s="145">
        <f t="shared" si="17"/>
        <v>0</v>
      </c>
      <c r="V41" s="137"/>
      <c r="W41" s="137"/>
      <c r="X41" s="137"/>
      <c r="Y41" s="137"/>
      <c r="Z41" s="137"/>
      <c r="AA41" s="137"/>
      <c r="AB41" s="137"/>
      <c r="AC41" s="137"/>
      <c r="AD41" s="137"/>
      <c r="AE41" s="137" t="s">
        <v>106</v>
      </c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</row>
    <row r="42" spans="1:60" outlineLevel="1" x14ac:dyDescent="0.2">
      <c r="A42" s="138">
        <v>28</v>
      </c>
      <c r="B42" s="138" t="s">
        <v>163</v>
      </c>
      <c r="C42" s="168" t="s">
        <v>164</v>
      </c>
      <c r="D42" s="144" t="s">
        <v>0</v>
      </c>
      <c r="E42" s="150">
        <v>7.3569000000000004</v>
      </c>
      <c r="F42" s="152">
        <v>0</v>
      </c>
      <c r="G42" s="152">
        <v>0</v>
      </c>
      <c r="H42" s="152">
        <v>0</v>
      </c>
      <c r="I42" s="152">
        <f t="shared" si="12"/>
        <v>0</v>
      </c>
      <c r="J42" s="152">
        <v>2.2000000000000002</v>
      </c>
      <c r="K42" s="152">
        <f t="shared" si="13"/>
        <v>16.190000000000001</v>
      </c>
      <c r="L42" s="152">
        <v>0</v>
      </c>
      <c r="M42" s="152">
        <f t="shared" si="14"/>
        <v>0</v>
      </c>
      <c r="N42" s="145">
        <v>0</v>
      </c>
      <c r="O42" s="145">
        <f t="shared" si="15"/>
        <v>0</v>
      </c>
      <c r="P42" s="145">
        <v>0</v>
      </c>
      <c r="Q42" s="145">
        <f t="shared" si="16"/>
        <v>0</v>
      </c>
      <c r="R42" s="145"/>
      <c r="S42" s="145"/>
      <c r="T42" s="146">
        <v>0</v>
      </c>
      <c r="U42" s="145">
        <f t="shared" si="17"/>
        <v>0</v>
      </c>
      <c r="V42" s="137"/>
      <c r="W42" s="137"/>
      <c r="X42" s="137"/>
      <c r="Y42" s="137"/>
      <c r="Z42" s="137"/>
      <c r="AA42" s="137"/>
      <c r="AB42" s="137"/>
      <c r="AC42" s="137"/>
      <c r="AD42" s="137"/>
      <c r="AE42" s="137" t="s">
        <v>106</v>
      </c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</row>
    <row r="43" spans="1:60" outlineLevel="1" x14ac:dyDescent="0.2">
      <c r="A43" s="138">
        <v>29</v>
      </c>
      <c r="B43" s="138" t="s">
        <v>165</v>
      </c>
      <c r="C43" s="168" t="s">
        <v>166</v>
      </c>
      <c r="D43" s="144" t="s">
        <v>0</v>
      </c>
      <c r="E43" s="150">
        <v>7.3569000000000004</v>
      </c>
      <c r="F43" s="152">
        <v>0</v>
      </c>
      <c r="G43" s="152">
        <v>0</v>
      </c>
      <c r="H43" s="152">
        <v>0</v>
      </c>
      <c r="I43" s="152">
        <f t="shared" si="12"/>
        <v>0</v>
      </c>
      <c r="J43" s="152">
        <v>1.3</v>
      </c>
      <c r="K43" s="152">
        <f t="shared" si="13"/>
        <v>9.56</v>
      </c>
      <c r="L43" s="152">
        <v>0</v>
      </c>
      <c r="M43" s="152">
        <f t="shared" si="14"/>
        <v>0</v>
      </c>
      <c r="N43" s="145">
        <v>0</v>
      </c>
      <c r="O43" s="145">
        <f t="shared" si="15"/>
        <v>0</v>
      </c>
      <c r="P43" s="145">
        <v>0</v>
      </c>
      <c r="Q43" s="145">
        <f t="shared" si="16"/>
        <v>0</v>
      </c>
      <c r="R43" s="145"/>
      <c r="S43" s="145"/>
      <c r="T43" s="146">
        <v>0</v>
      </c>
      <c r="U43" s="145">
        <f t="shared" si="17"/>
        <v>0</v>
      </c>
      <c r="V43" s="137"/>
      <c r="W43" s="137"/>
      <c r="X43" s="137"/>
      <c r="Y43" s="137"/>
      <c r="Z43" s="137"/>
      <c r="AA43" s="137"/>
      <c r="AB43" s="137"/>
      <c r="AC43" s="137"/>
      <c r="AD43" s="137"/>
      <c r="AE43" s="137" t="s">
        <v>106</v>
      </c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</row>
    <row r="44" spans="1:60" outlineLevel="1" x14ac:dyDescent="0.2">
      <c r="A44" s="138">
        <v>30</v>
      </c>
      <c r="B44" s="138" t="s">
        <v>167</v>
      </c>
      <c r="C44" s="168" t="s">
        <v>168</v>
      </c>
      <c r="D44" s="144" t="s">
        <v>0</v>
      </c>
      <c r="E44" s="150">
        <v>147.13800000000001</v>
      </c>
      <c r="F44" s="152">
        <v>0</v>
      </c>
      <c r="G44" s="152">
        <v>0</v>
      </c>
      <c r="H44" s="152">
        <v>0</v>
      </c>
      <c r="I44" s="152">
        <f t="shared" si="12"/>
        <v>0</v>
      </c>
      <c r="J44" s="152">
        <v>0.09</v>
      </c>
      <c r="K44" s="152">
        <f t="shared" si="13"/>
        <v>13.24</v>
      </c>
      <c r="L44" s="152">
        <v>0</v>
      </c>
      <c r="M44" s="152">
        <f t="shared" si="14"/>
        <v>0</v>
      </c>
      <c r="N44" s="145">
        <v>0</v>
      </c>
      <c r="O44" s="145">
        <f t="shared" si="15"/>
        <v>0</v>
      </c>
      <c r="P44" s="145">
        <v>0</v>
      </c>
      <c r="Q44" s="145">
        <f t="shared" si="16"/>
        <v>0</v>
      </c>
      <c r="R44" s="145"/>
      <c r="S44" s="145"/>
      <c r="T44" s="146">
        <v>0</v>
      </c>
      <c r="U44" s="145">
        <f t="shared" si="17"/>
        <v>0</v>
      </c>
      <c r="V44" s="137"/>
      <c r="W44" s="137"/>
      <c r="X44" s="137"/>
      <c r="Y44" s="137"/>
      <c r="Z44" s="137"/>
      <c r="AA44" s="137"/>
      <c r="AB44" s="137"/>
      <c r="AC44" s="137"/>
      <c r="AD44" s="137"/>
      <c r="AE44" s="137" t="s">
        <v>106</v>
      </c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</row>
    <row r="45" spans="1:60" x14ac:dyDescent="0.2">
      <c r="A45" s="139" t="s">
        <v>101</v>
      </c>
      <c r="B45" s="139" t="s">
        <v>66</v>
      </c>
      <c r="C45" s="169" t="s">
        <v>67</v>
      </c>
      <c r="D45" s="147"/>
      <c r="E45" s="151"/>
      <c r="F45" s="153">
        <v>0</v>
      </c>
      <c r="G45" s="153">
        <f>SUMIF(AE46:AE55,"&lt;&gt;NOR",G46:G55)</f>
        <v>0</v>
      </c>
      <c r="H45" s="153"/>
      <c r="I45" s="153">
        <f>SUM(I46:I55)</f>
        <v>5836.92</v>
      </c>
      <c r="J45" s="153"/>
      <c r="K45" s="153">
        <f>SUM(K46:K55)</f>
        <v>3776.6800000000003</v>
      </c>
      <c r="L45" s="153"/>
      <c r="M45" s="153">
        <f>SUM(M46:M55)</f>
        <v>0</v>
      </c>
      <c r="N45" s="148"/>
      <c r="O45" s="148">
        <f>SUM(O46:O55)</f>
        <v>8.2400000000000001E-2</v>
      </c>
      <c r="P45" s="148"/>
      <c r="Q45" s="148">
        <f>SUM(Q46:Q55)</f>
        <v>4.0800000000000003E-3</v>
      </c>
      <c r="R45" s="148"/>
      <c r="S45" s="148"/>
      <c r="T45" s="149"/>
      <c r="U45" s="148">
        <f>SUM(U46:U55)</f>
        <v>4.18</v>
      </c>
      <c r="AE45" t="s">
        <v>102</v>
      </c>
    </row>
    <row r="46" spans="1:60" outlineLevel="1" x14ac:dyDescent="0.2">
      <c r="A46" s="138">
        <v>31</v>
      </c>
      <c r="B46" s="138" t="s">
        <v>169</v>
      </c>
      <c r="C46" s="168" t="s">
        <v>170</v>
      </c>
      <c r="D46" s="144" t="s">
        <v>149</v>
      </c>
      <c r="E46" s="150">
        <v>1</v>
      </c>
      <c r="F46" s="152">
        <v>0</v>
      </c>
      <c r="G46" s="152">
        <v>0</v>
      </c>
      <c r="H46" s="152">
        <v>0</v>
      </c>
      <c r="I46" s="152">
        <f t="shared" ref="I46:I55" si="18">ROUND(E46*H46,2)</f>
        <v>0</v>
      </c>
      <c r="J46" s="152">
        <v>12.7</v>
      </c>
      <c r="K46" s="152">
        <f t="shared" ref="K46:K55" si="19">ROUND(E46*J46,2)</f>
        <v>12.7</v>
      </c>
      <c r="L46" s="152">
        <v>0</v>
      </c>
      <c r="M46" s="152">
        <f t="shared" ref="M46:M55" si="20">G46*(1+L46/100)</f>
        <v>0</v>
      </c>
      <c r="N46" s="145">
        <v>0</v>
      </c>
      <c r="O46" s="145">
        <f t="shared" ref="O46:O55" si="21">ROUND(E46*N46,5)</f>
        <v>0</v>
      </c>
      <c r="P46" s="145">
        <v>2.0999999999999999E-3</v>
      </c>
      <c r="Q46" s="145">
        <f t="shared" ref="Q46:Q55" si="22">ROUND(E46*P46,5)</f>
        <v>2.0999999999999999E-3</v>
      </c>
      <c r="R46" s="145"/>
      <c r="S46" s="145"/>
      <c r="T46" s="146">
        <v>3.1E-2</v>
      </c>
      <c r="U46" s="145">
        <f t="shared" ref="U46:U55" si="23">ROUND(E46*T46,2)</f>
        <v>0.03</v>
      </c>
      <c r="V46" s="137"/>
      <c r="W46" s="137"/>
      <c r="X46" s="137"/>
      <c r="Y46" s="137"/>
      <c r="Z46" s="137"/>
      <c r="AA46" s="137"/>
      <c r="AB46" s="137"/>
      <c r="AC46" s="137"/>
      <c r="AD46" s="137"/>
      <c r="AE46" s="137" t="s">
        <v>106</v>
      </c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</row>
    <row r="47" spans="1:60" outlineLevel="1" x14ac:dyDescent="0.2">
      <c r="A47" s="138">
        <v>32</v>
      </c>
      <c r="B47" s="138" t="s">
        <v>171</v>
      </c>
      <c r="C47" s="168" t="s">
        <v>172</v>
      </c>
      <c r="D47" s="144" t="s">
        <v>149</v>
      </c>
      <c r="E47" s="150">
        <v>1</v>
      </c>
      <c r="F47" s="152">
        <v>0</v>
      </c>
      <c r="G47" s="152">
        <v>0</v>
      </c>
      <c r="H47" s="152">
        <v>0</v>
      </c>
      <c r="I47" s="152">
        <f t="shared" si="18"/>
        <v>0</v>
      </c>
      <c r="J47" s="152">
        <v>33.9</v>
      </c>
      <c r="K47" s="152">
        <f t="shared" si="19"/>
        <v>33.9</v>
      </c>
      <c r="L47" s="152">
        <v>0</v>
      </c>
      <c r="M47" s="152">
        <f t="shared" si="20"/>
        <v>0</v>
      </c>
      <c r="N47" s="145">
        <v>0</v>
      </c>
      <c r="O47" s="145">
        <f t="shared" si="21"/>
        <v>0</v>
      </c>
      <c r="P47" s="145">
        <v>1.98E-3</v>
      </c>
      <c r="Q47" s="145">
        <f t="shared" si="22"/>
        <v>1.98E-3</v>
      </c>
      <c r="R47" s="145"/>
      <c r="S47" s="145"/>
      <c r="T47" s="146">
        <v>8.3000000000000004E-2</v>
      </c>
      <c r="U47" s="145">
        <f t="shared" si="23"/>
        <v>0.08</v>
      </c>
      <c r="V47" s="137"/>
      <c r="W47" s="137"/>
      <c r="X47" s="137"/>
      <c r="Y47" s="137"/>
      <c r="Z47" s="137"/>
      <c r="AA47" s="137"/>
      <c r="AB47" s="137"/>
      <c r="AC47" s="137"/>
      <c r="AD47" s="137"/>
      <c r="AE47" s="137" t="s">
        <v>106</v>
      </c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</row>
    <row r="48" spans="1:60" outlineLevel="1" x14ac:dyDescent="0.2">
      <c r="A48" s="138">
        <v>33</v>
      </c>
      <c r="B48" s="138" t="s">
        <v>173</v>
      </c>
      <c r="C48" s="168" t="s">
        <v>174</v>
      </c>
      <c r="D48" s="144" t="s">
        <v>175</v>
      </c>
      <c r="E48" s="150">
        <v>1</v>
      </c>
      <c r="F48" s="152">
        <v>0</v>
      </c>
      <c r="G48" s="152">
        <v>0</v>
      </c>
      <c r="H48" s="152">
        <v>75.989999999999995</v>
      </c>
      <c r="I48" s="152">
        <f t="shared" si="18"/>
        <v>75.989999999999995</v>
      </c>
      <c r="J48" s="152">
        <v>246.51</v>
      </c>
      <c r="K48" s="152">
        <f t="shared" si="19"/>
        <v>246.51</v>
      </c>
      <c r="L48" s="152">
        <v>0</v>
      </c>
      <c r="M48" s="152">
        <f t="shared" si="20"/>
        <v>0</v>
      </c>
      <c r="N48" s="145">
        <v>2.2000000000000001E-4</v>
      </c>
      <c r="O48" s="145">
        <f t="shared" si="21"/>
        <v>2.2000000000000001E-4</v>
      </c>
      <c r="P48" s="145">
        <v>0</v>
      </c>
      <c r="Q48" s="145">
        <f t="shared" si="22"/>
        <v>0</v>
      </c>
      <c r="R48" s="145"/>
      <c r="S48" s="145"/>
      <c r="T48" s="146">
        <v>0.47499999999999998</v>
      </c>
      <c r="U48" s="145">
        <f t="shared" si="23"/>
        <v>0.48</v>
      </c>
      <c r="V48" s="137"/>
      <c r="W48" s="137"/>
      <c r="X48" s="137"/>
      <c r="Y48" s="137"/>
      <c r="Z48" s="137"/>
      <c r="AA48" s="137"/>
      <c r="AB48" s="137"/>
      <c r="AC48" s="137"/>
      <c r="AD48" s="137"/>
      <c r="AE48" s="137" t="s">
        <v>106</v>
      </c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</row>
    <row r="49" spans="1:60" ht="22.5" outlineLevel="1" x14ac:dyDescent="0.2">
      <c r="A49" s="138">
        <v>34</v>
      </c>
      <c r="B49" s="138" t="s">
        <v>176</v>
      </c>
      <c r="C49" s="168" t="s">
        <v>177</v>
      </c>
      <c r="D49" s="144" t="s">
        <v>175</v>
      </c>
      <c r="E49" s="150">
        <v>1</v>
      </c>
      <c r="F49" s="152">
        <v>0</v>
      </c>
      <c r="G49" s="152">
        <v>0</v>
      </c>
      <c r="H49" s="152">
        <v>195.26</v>
      </c>
      <c r="I49" s="152">
        <f t="shared" si="18"/>
        <v>195.26</v>
      </c>
      <c r="J49" s="152">
        <v>478.74</v>
      </c>
      <c r="K49" s="152">
        <f t="shared" si="19"/>
        <v>478.74</v>
      </c>
      <c r="L49" s="152">
        <v>0</v>
      </c>
      <c r="M49" s="152">
        <f t="shared" si="20"/>
        <v>0</v>
      </c>
      <c r="N49" s="145">
        <v>7.3999999999999999E-4</v>
      </c>
      <c r="O49" s="145">
        <f t="shared" si="21"/>
        <v>7.3999999999999999E-4</v>
      </c>
      <c r="P49" s="145">
        <v>0</v>
      </c>
      <c r="Q49" s="145">
        <f t="shared" si="22"/>
        <v>0</v>
      </c>
      <c r="R49" s="145"/>
      <c r="S49" s="145"/>
      <c r="T49" s="146">
        <v>0.92300000000000004</v>
      </c>
      <c r="U49" s="145">
        <f t="shared" si="23"/>
        <v>0.92</v>
      </c>
      <c r="V49" s="137"/>
      <c r="W49" s="137"/>
      <c r="X49" s="137"/>
      <c r="Y49" s="137"/>
      <c r="Z49" s="137"/>
      <c r="AA49" s="137"/>
      <c r="AB49" s="137"/>
      <c r="AC49" s="137"/>
      <c r="AD49" s="137"/>
      <c r="AE49" s="137" t="s">
        <v>106</v>
      </c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</row>
    <row r="50" spans="1:60" outlineLevel="1" x14ac:dyDescent="0.2">
      <c r="A50" s="138">
        <v>35</v>
      </c>
      <c r="B50" s="138" t="s">
        <v>178</v>
      </c>
      <c r="C50" s="168" t="s">
        <v>179</v>
      </c>
      <c r="D50" s="144" t="s">
        <v>149</v>
      </c>
      <c r="E50" s="150">
        <v>1</v>
      </c>
      <c r="F50" s="152">
        <v>0</v>
      </c>
      <c r="G50" s="152">
        <v>0</v>
      </c>
      <c r="H50" s="152">
        <v>113.69</v>
      </c>
      <c r="I50" s="152">
        <f t="shared" si="18"/>
        <v>113.69</v>
      </c>
      <c r="J50" s="152">
        <v>186.31</v>
      </c>
      <c r="K50" s="152">
        <f t="shared" si="19"/>
        <v>186.31</v>
      </c>
      <c r="L50" s="152">
        <v>0</v>
      </c>
      <c r="M50" s="152">
        <f t="shared" si="20"/>
        <v>0</v>
      </c>
      <c r="N50" s="145">
        <v>4.6999999999999999E-4</v>
      </c>
      <c r="O50" s="145">
        <f t="shared" si="21"/>
        <v>4.6999999999999999E-4</v>
      </c>
      <c r="P50" s="145">
        <v>0</v>
      </c>
      <c r="Q50" s="145">
        <f t="shared" si="22"/>
        <v>0</v>
      </c>
      <c r="R50" s="145"/>
      <c r="S50" s="145"/>
      <c r="T50" s="146">
        <v>0.35899999999999999</v>
      </c>
      <c r="U50" s="145">
        <f t="shared" si="23"/>
        <v>0.36</v>
      </c>
      <c r="V50" s="137"/>
      <c r="W50" s="137"/>
      <c r="X50" s="137"/>
      <c r="Y50" s="137"/>
      <c r="Z50" s="137"/>
      <c r="AA50" s="137"/>
      <c r="AB50" s="137"/>
      <c r="AC50" s="137"/>
      <c r="AD50" s="137"/>
      <c r="AE50" s="137" t="s">
        <v>106</v>
      </c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</row>
    <row r="51" spans="1:60" outlineLevel="1" x14ac:dyDescent="0.2">
      <c r="A51" s="138">
        <v>36</v>
      </c>
      <c r="B51" s="138" t="s">
        <v>180</v>
      </c>
      <c r="C51" s="168" t="s">
        <v>181</v>
      </c>
      <c r="D51" s="144" t="s">
        <v>149</v>
      </c>
      <c r="E51" s="150">
        <v>1</v>
      </c>
      <c r="F51" s="152">
        <v>0</v>
      </c>
      <c r="G51" s="152">
        <v>0</v>
      </c>
      <c r="H51" s="152">
        <v>351.98</v>
      </c>
      <c r="I51" s="152">
        <f t="shared" si="18"/>
        <v>351.98</v>
      </c>
      <c r="J51" s="152">
        <v>413.02</v>
      </c>
      <c r="K51" s="152">
        <f t="shared" si="19"/>
        <v>413.02</v>
      </c>
      <c r="L51" s="152">
        <v>0</v>
      </c>
      <c r="M51" s="152">
        <f t="shared" si="20"/>
        <v>0</v>
      </c>
      <c r="N51" s="145">
        <v>1.31E-3</v>
      </c>
      <c r="O51" s="145">
        <f t="shared" si="21"/>
        <v>1.31E-3</v>
      </c>
      <c r="P51" s="145">
        <v>0</v>
      </c>
      <c r="Q51" s="145">
        <f t="shared" si="22"/>
        <v>0</v>
      </c>
      <c r="R51" s="145"/>
      <c r="S51" s="145"/>
      <c r="T51" s="146">
        <v>0.79700000000000004</v>
      </c>
      <c r="U51" s="145">
        <f t="shared" si="23"/>
        <v>0.8</v>
      </c>
      <c r="V51" s="137"/>
      <c r="W51" s="137"/>
      <c r="X51" s="137"/>
      <c r="Y51" s="137"/>
      <c r="Z51" s="137"/>
      <c r="AA51" s="137"/>
      <c r="AB51" s="137"/>
      <c r="AC51" s="137"/>
      <c r="AD51" s="137"/>
      <c r="AE51" s="137" t="s">
        <v>106</v>
      </c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</row>
    <row r="52" spans="1:60" ht="22.5" outlineLevel="1" x14ac:dyDescent="0.2">
      <c r="A52" s="138">
        <v>37</v>
      </c>
      <c r="B52" s="138" t="s">
        <v>182</v>
      </c>
      <c r="C52" s="168" t="s">
        <v>183</v>
      </c>
      <c r="D52" s="144" t="s">
        <v>175</v>
      </c>
      <c r="E52" s="150">
        <v>1</v>
      </c>
      <c r="F52" s="152">
        <v>0</v>
      </c>
      <c r="G52" s="152">
        <v>0</v>
      </c>
      <c r="H52" s="152">
        <v>5100</v>
      </c>
      <c r="I52" s="152">
        <f t="shared" si="18"/>
        <v>5100</v>
      </c>
      <c r="J52" s="152">
        <v>1900</v>
      </c>
      <c r="K52" s="152">
        <f t="shared" si="19"/>
        <v>1900</v>
      </c>
      <c r="L52" s="152">
        <v>0</v>
      </c>
      <c r="M52" s="152">
        <f t="shared" si="20"/>
        <v>0</v>
      </c>
      <c r="N52" s="145">
        <v>7.9659999999999995E-2</v>
      </c>
      <c r="O52" s="145">
        <f t="shared" si="21"/>
        <v>7.9659999999999995E-2</v>
      </c>
      <c r="P52" s="145">
        <v>0</v>
      </c>
      <c r="Q52" s="145">
        <f t="shared" si="22"/>
        <v>0</v>
      </c>
      <c r="R52" s="145"/>
      <c r="S52" s="145"/>
      <c r="T52" s="146">
        <v>1.508</v>
      </c>
      <c r="U52" s="145">
        <f t="shared" si="23"/>
        <v>1.51</v>
      </c>
      <c r="V52" s="137"/>
      <c r="W52" s="137"/>
      <c r="X52" s="137"/>
      <c r="Y52" s="137"/>
      <c r="Z52" s="137"/>
      <c r="AA52" s="137"/>
      <c r="AB52" s="137"/>
      <c r="AC52" s="137"/>
      <c r="AD52" s="137"/>
      <c r="AE52" s="137" t="s">
        <v>106</v>
      </c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</row>
    <row r="53" spans="1:60" outlineLevel="1" x14ac:dyDescent="0.2">
      <c r="A53" s="138">
        <v>38</v>
      </c>
      <c r="B53" s="138" t="s">
        <v>184</v>
      </c>
      <c r="C53" s="168" t="s">
        <v>185</v>
      </c>
      <c r="D53" s="144" t="s">
        <v>0</v>
      </c>
      <c r="E53" s="150">
        <v>91.081000000000003</v>
      </c>
      <c r="F53" s="152">
        <v>0</v>
      </c>
      <c r="G53" s="152">
        <v>0</v>
      </c>
      <c r="H53" s="152">
        <v>0</v>
      </c>
      <c r="I53" s="152">
        <f t="shared" si="18"/>
        <v>0</v>
      </c>
      <c r="J53" s="152">
        <v>2</v>
      </c>
      <c r="K53" s="152">
        <f t="shared" si="19"/>
        <v>182.16</v>
      </c>
      <c r="L53" s="152">
        <v>0</v>
      </c>
      <c r="M53" s="152">
        <f t="shared" si="20"/>
        <v>0</v>
      </c>
      <c r="N53" s="145">
        <v>0</v>
      </c>
      <c r="O53" s="145">
        <f t="shared" si="21"/>
        <v>0</v>
      </c>
      <c r="P53" s="145">
        <v>0</v>
      </c>
      <c r="Q53" s="145">
        <f t="shared" si="22"/>
        <v>0</v>
      </c>
      <c r="R53" s="145"/>
      <c r="S53" s="145"/>
      <c r="T53" s="146">
        <v>0</v>
      </c>
      <c r="U53" s="145">
        <f t="shared" si="23"/>
        <v>0</v>
      </c>
      <c r="V53" s="137"/>
      <c r="W53" s="137"/>
      <c r="X53" s="137"/>
      <c r="Y53" s="137"/>
      <c r="Z53" s="137"/>
      <c r="AA53" s="137"/>
      <c r="AB53" s="137"/>
      <c r="AC53" s="137"/>
      <c r="AD53" s="137"/>
      <c r="AE53" s="137" t="s">
        <v>106</v>
      </c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</row>
    <row r="54" spans="1:60" outlineLevel="1" x14ac:dyDescent="0.2">
      <c r="A54" s="138">
        <v>39</v>
      </c>
      <c r="B54" s="138" t="s">
        <v>186</v>
      </c>
      <c r="C54" s="168" t="s">
        <v>187</v>
      </c>
      <c r="D54" s="144" t="s">
        <v>0</v>
      </c>
      <c r="E54" s="150">
        <v>91.081000000000003</v>
      </c>
      <c r="F54" s="152">
        <v>0</v>
      </c>
      <c r="G54" s="152">
        <v>0</v>
      </c>
      <c r="H54" s="152">
        <v>0</v>
      </c>
      <c r="I54" s="152">
        <f t="shared" si="18"/>
        <v>0</v>
      </c>
      <c r="J54" s="152">
        <v>2.35</v>
      </c>
      <c r="K54" s="152">
        <f t="shared" si="19"/>
        <v>214.04</v>
      </c>
      <c r="L54" s="152">
        <v>0</v>
      </c>
      <c r="M54" s="152">
        <f t="shared" si="20"/>
        <v>0</v>
      </c>
      <c r="N54" s="145">
        <v>0</v>
      </c>
      <c r="O54" s="145">
        <f t="shared" si="21"/>
        <v>0</v>
      </c>
      <c r="P54" s="145">
        <v>0</v>
      </c>
      <c r="Q54" s="145">
        <f t="shared" si="22"/>
        <v>0</v>
      </c>
      <c r="R54" s="145"/>
      <c r="S54" s="145"/>
      <c r="T54" s="146">
        <v>0</v>
      </c>
      <c r="U54" s="145">
        <f t="shared" si="23"/>
        <v>0</v>
      </c>
      <c r="V54" s="137"/>
      <c r="W54" s="137"/>
      <c r="X54" s="137"/>
      <c r="Y54" s="137"/>
      <c r="Z54" s="137"/>
      <c r="AA54" s="137"/>
      <c r="AB54" s="137"/>
      <c r="AC54" s="137"/>
      <c r="AD54" s="137"/>
      <c r="AE54" s="137" t="s">
        <v>106</v>
      </c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</row>
    <row r="55" spans="1:60" outlineLevel="1" x14ac:dyDescent="0.2">
      <c r="A55" s="138">
        <v>40</v>
      </c>
      <c r="B55" s="138" t="s">
        <v>188</v>
      </c>
      <c r="C55" s="168" t="s">
        <v>189</v>
      </c>
      <c r="D55" s="144" t="s">
        <v>0</v>
      </c>
      <c r="E55" s="150">
        <v>1821.62</v>
      </c>
      <c r="F55" s="152">
        <v>0</v>
      </c>
      <c r="G55" s="152">
        <v>0</v>
      </c>
      <c r="H55" s="152">
        <v>0</v>
      </c>
      <c r="I55" s="152">
        <f t="shared" si="18"/>
        <v>0</v>
      </c>
      <c r="J55" s="152">
        <v>0.06</v>
      </c>
      <c r="K55" s="152">
        <f t="shared" si="19"/>
        <v>109.3</v>
      </c>
      <c r="L55" s="152">
        <v>0</v>
      </c>
      <c r="M55" s="152">
        <f t="shared" si="20"/>
        <v>0</v>
      </c>
      <c r="N55" s="145">
        <v>0</v>
      </c>
      <c r="O55" s="145">
        <f t="shared" si="21"/>
        <v>0</v>
      </c>
      <c r="P55" s="145">
        <v>0</v>
      </c>
      <c r="Q55" s="145">
        <f t="shared" si="22"/>
        <v>0</v>
      </c>
      <c r="R55" s="145"/>
      <c r="S55" s="145"/>
      <c r="T55" s="146">
        <v>0</v>
      </c>
      <c r="U55" s="145">
        <f t="shared" si="23"/>
        <v>0</v>
      </c>
      <c r="V55" s="137"/>
      <c r="W55" s="137"/>
      <c r="X55" s="137"/>
      <c r="Y55" s="137"/>
      <c r="Z55" s="137"/>
      <c r="AA55" s="137"/>
      <c r="AB55" s="137"/>
      <c r="AC55" s="137"/>
      <c r="AD55" s="137"/>
      <c r="AE55" s="137" t="s">
        <v>106</v>
      </c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</row>
    <row r="56" spans="1:60" x14ac:dyDescent="0.2">
      <c r="A56" s="139" t="s">
        <v>101</v>
      </c>
      <c r="B56" s="139" t="s">
        <v>68</v>
      </c>
      <c r="C56" s="169" t="s">
        <v>69</v>
      </c>
      <c r="D56" s="147"/>
      <c r="E56" s="151"/>
      <c r="F56" s="153">
        <v>0</v>
      </c>
      <c r="G56" s="153">
        <v>0</v>
      </c>
      <c r="H56" s="153"/>
      <c r="I56" s="153">
        <f>SUM(I57:I76)</f>
        <v>21733.22</v>
      </c>
      <c r="J56" s="153"/>
      <c r="K56" s="153">
        <f>SUM(K57:K76)</f>
        <v>7488.95</v>
      </c>
      <c r="L56" s="153"/>
      <c r="M56" s="153">
        <f>SUM(M57:M76)</f>
        <v>0</v>
      </c>
      <c r="N56" s="148"/>
      <c r="O56" s="148">
        <f>SUM(O57:O76)</f>
        <v>3.7300000000000002E-3</v>
      </c>
      <c r="P56" s="148"/>
      <c r="Q56" s="148">
        <f>SUM(Q57:Q76)</f>
        <v>0.15675</v>
      </c>
      <c r="R56" s="148"/>
      <c r="S56" s="148"/>
      <c r="T56" s="149"/>
      <c r="U56" s="148">
        <f>SUM(U57:U76)</f>
        <v>7.6899999999999995</v>
      </c>
      <c r="AE56" t="s">
        <v>102</v>
      </c>
    </row>
    <row r="57" spans="1:60" ht="22.5" outlineLevel="1" x14ac:dyDescent="0.2">
      <c r="A57" s="138">
        <v>41</v>
      </c>
      <c r="B57" s="138" t="s">
        <v>190</v>
      </c>
      <c r="C57" s="168" t="s">
        <v>191</v>
      </c>
      <c r="D57" s="144" t="s">
        <v>192</v>
      </c>
      <c r="E57" s="150">
        <v>1</v>
      </c>
      <c r="F57" s="152">
        <v>0</v>
      </c>
      <c r="G57" s="152">
        <v>0</v>
      </c>
      <c r="H57" s="152">
        <v>0</v>
      </c>
      <c r="I57" s="152">
        <f t="shared" ref="I57:I76" si="24">ROUND(E57*H57,2)</f>
        <v>0</v>
      </c>
      <c r="J57" s="152">
        <v>283.5</v>
      </c>
      <c r="K57" s="152">
        <f t="shared" ref="K57:K76" si="25">ROUND(E57*J57,2)</f>
        <v>283.5</v>
      </c>
      <c r="L57" s="152">
        <v>0</v>
      </c>
      <c r="M57" s="152">
        <f t="shared" ref="M57:M76" si="26">G57*(1+L57/100)</f>
        <v>0</v>
      </c>
      <c r="N57" s="145">
        <v>0</v>
      </c>
      <c r="O57" s="145">
        <f t="shared" ref="O57:O76" si="27">ROUND(E57*N57,5)</f>
        <v>0</v>
      </c>
      <c r="P57" s="145">
        <v>8.7999999999999995E-2</v>
      </c>
      <c r="Q57" s="145">
        <f t="shared" ref="Q57:Q76" si="28">ROUND(E57*P57,5)</f>
        <v>8.7999999999999995E-2</v>
      </c>
      <c r="R57" s="145"/>
      <c r="S57" s="145"/>
      <c r="T57" s="146">
        <v>0.69299999999999995</v>
      </c>
      <c r="U57" s="145">
        <f t="shared" ref="U57:U76" si="29">ROUND(E57*T57,2)</f>
        <v>0.69</v>
      </c>
      <c r="V57" s="137"/>
      <c r="W57" s="137"/>
      <c r="X57" s="137"/>
      <c r="Y57" s="137"/>
      <c r="Z57" s="137"/>
      <c r="AA57" s="137"/>
      <c r="AB57" s="137"/>
      <c r="AC57" s="137"/>
      <c r="AD57" s="137"/>
      <c r="AE57" s="137" t="s">
        <v>106</v>
      </c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</row>
    <row r="58" spans="1:60" outlineLevel="1" x14ac:dyDescent="0.2">
      <c r="A58" s="138">
        <v>42</v>
      </c>
      <c r="B58" s="138" t="s">
        <v>193</v>
      </c>
      <c r="C58" s="168" t="s">
        <v>194</v>
      </c>
      <c r="D58" s="144" t="s">
        <v>192</v>
      </c>
      <c r="E58" s="150">
        <v>1</v>
      </c>
      <c r="F58" s="152">
        <v>0</v>
      </c>
      <c r="G58" s="152">
        <v>0</v>
      </c>
      <c r="H58" s="152">
        <v>0</v>
      </c>
      <c r="I58" s="152">
        <f t="shared" si="24"/>
        <v>0</v>
      </c>
      <c r="J58" s="152">
        <v>156.5</v>
      </c>
      <c r="K58" s="152">
        <f t="shared" si="25"/>
        <v>156.5</v>
      </c>
      <c r="L58" s="152">
        <v>0</v>
      </c>
      <c r="M58" s="152">
        <f t="shared" si="26"/>
        <v>0</v>
      </c>
      <c r="N58" s="145">
        <v>0</v>
      </c>
      <c r="O58" s="145">
        <f t="shared" si="27"/>
        <v>0</v>
      </c>
      <c r="P58" s="145">
        <v>2.4500000000000001E-2</v>
      </c>
      <c r="Q58" s="145">
        <f t="shared" si="28"/>
        <v>2.4500000000000001E-2</v>
      </c>
      <c r="R58" s="145"/>
      <c r="S58" s="145"/>
      <c r="T58" s="146">
        <v>0.38300000000000001</v>
      </c>
      <c r="U58" s="145">
        <f t="shared" si="29"/>
        <v>0.38</v>
      </c>
      <c r="V58" s="137"/>
      <c r="W58" s="137"/>
      <c r="X58" s="137"/>
      <c r="Y58" s="137"/>
      <c r="Z58" s="137"/>
      <c r="AA58" s="137"/>
      <c r="AB58" s="137"/>
      <c r="AC58" s="137"/>
      <c r="AD58" s="137"/>
      <c r="AE58" s="137" t="s">
        <v>106</v>
      </c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</row>
    <row r="59" spans="1:60" outlineLevel="1" x14ac:dyDescent="0.2">
      <c r="A59" s="138">
        <v>43</v>
      </c>
      <c r="B59" s="138" t="s">
        <v>195</v>
      </c>
      <c r="C59" s="168" t="s">
        <v>196</v>
      </c>
      <c r="D59" s="144" t="s">
        <v>192</v>
      </c>
      <c r="E59" s="150">
        <v>1</v>
      </c>
      <c r="F59" s="152">
        <v>0</v>
      </c>
      <c r="G59" s="152">
        <v>0</v>
      </c>
      <c r="H59" s="152">
        <v>0</v>
      </c>
      <c r="I59" s="152">
        <f t="shared" si="24"/>
        <v>0</v>
      </c>
      <c r="J59" s="152">
        <v>88.7</v>
      </c>
      <c r="K59" s="152">
        <f t="shared" si="25"/>
        <v>88.7</v>
      </c>
      <c r="L59" s="152">
        <v>0</v>
      </c>
      <c r="M59" s="152">
        <f t="shared" si="26"/>
        <v>0</v>
      </c>
      <c r="N59" s="145">
        <v>0</v>
      </c>
      <c r="O59" s="145">
        <f t="shared" si="27"/>
        <v>0</v>
      </c>
      <c r="P59" s="145">
        <v>1.56E-3</v>
      </c>
      <c r="Q59" s="145">
        <f t="shared" si="28"/>
        <v>1.56E-3</v>
      </c>
      <c r="R59" s="145"/>
      <c r="S59" s="145"/>
      <c r="T59" s="146">
        <v>0.217</v>
      </c>
      <c r="U59" s="145">
        <f t="shared" si="29"/>
        <v>0.22</v>
      </c>
      <c r="V59" s="137"/>
      <c r="W59" s="137"/>
      <c r="X59" s="137"/>
      <c r="Y59" s="137"/>
      <c r="Z59" s="137"/>
      <c r="AA59" s="137"/>
      <c r="AB59" s="137"/>
      <c r="AC59" s="137"/>
      <c r="AD59" s="137"/>
      <c r="AE59" s="137" t="s">
        <v>106</v>
      </c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</row>
    <row r="60" spans="1:60" outlineLevel="1" x14ac:dyDescent="0.2">
      <c r="A60" s="138">
        <v>44</v>
      </c>
      <c r="B60" s="138" t="s">
        <v>197</v>
      </c>
      <c r="C60" s="168" t="s">
        <v>198</v>
      </c>
      <c r="D60" s="144" t="s">
        <v>175</v>
      </c>
      <c r="E60" s="150">
        <v>1</v>
      </c>
      <c r="F60" s="152">
        <v>0</v>
      </c>
      <c r="G60" s="152">
        <v>0</v>
      </c>
      <c r="H60" s="152">
        <v>0</v>
      </c>
      <c r="I60" s="152">
        <f t="shared" si="24"/>
        <v>0</v>
      </c>
      <c r="J60" s="152">
        <v>59.7</v>
      </c>
      <c r="K60" s="152">
        <f t="shared" si="25"/>
        <v>59.7</v>
      </c>
      <c r="L60" s="152">
        <v>0</v>
      </c>
      <c r="M60" s="152">
        <f t="shared" si="26"/>
        <v>0</v>
      </c>
      <c r="N60" s="145">
        <v>0</v>
      </c>
      <c r="O60" s="145">
        <f t="shared" si="27"/>
        <v>0</v>
      </c>
      <c r="P60" s="145">
        <v>8.0000000000000002E-3</v>
      </c>
      <c r="Q60" s="145">
        <f t="shared" si="28"/>
        <v>8.0000000000000002E-3</v>
      </c>
      <c r="R60" s="145"/>
      <c r="S60" s="145"/>
      <c r="T60" s="146">
        <v>0.14599999999999999</v>
      </c>
      <c r="U60" s="145">
        <f t="shared" si="29"/>
        <v>0.15</v>
      </c>
      <c r="V60" s="137"/>
      <c r="W60" s="137"/>
      <c r="X60" s="137"/>
      <c r="Y60" s="137"/>
      <c r="Z60" s="137"/>
      <c r="AA60" s="137"/>
      <c r="AB60" s="137"/>
      <c r="AC60" s="137"/>
      <c r="AD60" s="137"/>
      <c r="AE60" s="137" t="s">
        <v>106</v>
      </c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</row>
    <row r="61" spans="1:60" outlineLevel="1" x14ac:dyDescent="0.2">
      <c r="A61" s="138">
        <v>45</v>
      </c>
      <c r="B61" s="138" t="s">
        <v>199</v>
      </c>
      <c r="C61" s="168" t="s">
        <v>200</v>
      </c>
      <c r="D61" s="144" t="s">
        <v>192</v>
      </c>
      <c r="E61" s="150">
        <v>1</v>
      </c>
      <c r="F61" s="152">
        <v>0</v>
      </c>
      <c r="G61" s="152">
        <v>0</v>
      </c>
      <c r="H61" s="152">
        <v>0</v>
      </c>
      <c r="I61" s="152">
        <f t="shared" si="24"/>
        <v>0</v>
      </c>
      <c r="J61" s="152">
        <v>190</v>
      </c>
      <c r="K61" s="152">
        <f t="shared" si="25"/>
        <v>190</v>
      </c>
      <c r="L61" s="152">
        <v>0</v>
      </c>
      <c r="M61" s="152">
        <f t="shared" si="26"/>
        <v>0</v>
      </c>
      <c r="N61" s="145">
        <v>0</v>
      </c>
      <c r="O61" s="145">
        <f t="shared" si="27"/>
        <v>0</v>
      </c>
      <c r="P61" s="145">
        <v>3.4200000000000001E-2</v>
      </c>
      <c r="Q61" s="145">
        <f t="shared" si="28"/>
        <v>3.4200000000000001E-2</v>
      </c>
      <c r="R61" s="145"/>
      <c r="S61" s="145"/>
      <c r="T61" s="146">
        <v>0.46500000000000002</v>
      </c>
      <c r="U61" s="145">
        <f t="shared" si="29"/>
        <v>0.47</v>
      </c>
      <c r="V61" s="137"/>
      <c r="W61" s="137"/>
      <c r="X61" s="137"/>
      <c r="Y61" s="137"/>
      <c r="Z61" s="137"/>
      <c r="AA61" s="137"/>
      <c r="AB61" s="137"/>
      <c r="AC61" s="137"/>
      <c r="AD61" s="137"/>
      <c r="AE61" s="137" t="s">
        <v>106</v>
      </c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</row>
    <row r="62" spans="1:60" outlineLevel="1" x14ac:dyDescent="0.2">
      <c r="A62" s="138">
        <v>46</v>
      </c>
      <c r="B62" s="138" t="s">
        <v>201</v>
      </c>
      <c r="C62" s="168" t="s">
        <v>202</v>
      </c>
      <c r="D62" s="144" t="s">
        <v>175</v>
      </c>
      <c r="E62" s="150">
        <v>1</v>
      </c>
      <c r="F62" s="152">
        <v>0</v>
      </c>
      <c r="G62" s="152">
        <v>0</v>
      </c>
      <c r="H62" s="152">
        <v>0</v>
      </c>
      <c r="I62" s="152">
        <f t="shared" si="24"/>
        <v>0</v>
      </c>
      <c r="J62" s="152">
        <v>46.6</v>
      </c>
      <c r="K62" s="152">
        <f t="shared" si="25"/>
        <v>46.6</v>
      </c>
      <c r="L62" s="152">
        <v>0</v>
      </c>
      <c r="M62" s="152">
        <f t="shared" si="26"/>
        <v>0</v>
      </c>
      <c r="N62" s="145">
        <v>0</v>
      </c>
      <c r="O62" s="145">
        <f t="shared" si="27"/>
        <v>0</v>
      </c>
      <c r="P62" s="145">
        <v>4.8999999999999998E-4</v>
      </c>
      <c r="Q62" s="145">
        <f t="shared" si="28"/>
        <v>4.8999999999999998E-4</v>
      </c>
      <c r="R62" s="145"/>
      <c r="S62" s="145"/>
      <c r="T62" s="146">
        <v>0.114</v>
      </c>
      <c r="U62" s="145">
        <f t="shared" si="29"/>
        <v>0.11</v>
      </c>
      <c r="V62" s="137"/>
      <c r="W62" s="137"/>
      <c r="X62" s="137"/>
      <c r="Y62" s="137"/>
      <c r="Z62" s="137"/>
      <c r="AA62" s="137"/>
      <c r="AB62" s="137"/>
      <c r="AC62" s="137"/>
      <c r="AD62" s="137"/>
      <c r="AE62" s="137" t="s">
        <v>106</v>
      </c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</row>
    <row r="63" spans="1:60" outlineLevel="1" x14ac:dyDescent="0.2">
      <c r="A63" s="138">
        <v>47</v>
      </c>
      <c r="B63" s="138" t="s">
        <v>203</v>
      </c>
      <c r="C63" s="168" t="s">
        <v>204</v>
      </c>
      <c r="D63" s="144" t="s">
        <v>192</v>
      </c>
      <c r="E63" s="150">
        <v>1</v>
      </c>
      <c r="F63" s="152">
        <v>0</v>
      </c>
      <c r="G63" s="152">
        <v>0</v>
      </c>
      <c r="H63" s="152">
        <v>564.75</v>
      </c>
      <c r="I63" s="152">
        <f t="shared" si="24"/>
        <v>564.75</v>
      </c>
      <c r="J63" s="152">
        <v>692.25</v>
      </c>
      <c r="K63" s="152">
        <f t="shared" si="25"/>
        <v>692.25</v>
      </c>
      <c r="L63" s="152">
        <v>0</v>
      </c>
      <c r="M63" s="152">
        <f t="shared" si="26"/>
        <v>0</v>
      </c>
      <c r="N63" s="145">
        <v>1.8600000000000001E-3</v>
      </c>
      <c r="O63" s="145">
        <f t="shared" si="27"/>
        <v>1.8600000000000001E-3</v>
      </c>
      <c r="P63" s="145">
        <v>0</v>
      </c>
      <c r="Q63" s="145">
        <f t="shared" si="28"/>
        <v>0</v>
      </c>
      <c r="R63" s="145"/>
      <c r="S63" s="145"/>
      <c r="T63" s="146">
        <v>1.3340000000000001</v>
      </c>
      <c r="U63" s="145">
        <f t="shared" si="29"/>
        <v>1.33</v>
      </c>
      <c r="V63" s="137"/>
      <c r="W63" s="137"/>
      <c r="X63" s="137"/>
      <c r="Y63" s="137"/>
      <c r="Z63" s="137"/>
      <c r="AA63" s="137"/>
      <c r="AB63" s="137"/>
      <c r="AC63" s="137"/>
      <c r="AD63" s="137"/>
      <c r="AE63" s="137" t="s">
        <v>106</v>
      </c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</row>
    <row r="64" spans="1:60" ht="22.5" outlineLevel="1" x14ac:dyDescent="0.2">
      <c r="A64" s="138">
        <v>48</v>
      </c>
      <c r="B64" s="138" t="s">
        <v>205</v>
      </c>
      <c r="C64" s="168" t="s">
        <v>206</v>
      </c>
      <c r="D64" s="144" t="s">
        <v>207</v>
      </c>
      <c r="E64" s="150">
        <v>1</v>
      </c>
      <c r="F64" s="152">
        <v>0</v>
      </c>
      <c r="G64" s="152">
        <v>0</v>
      </c>
      <c r="H64" s="152">
        <v>3837.24</v>
      </c>
      <c r="I64" s="152">
        <f t="shared" si="24"/>
        <v>3837.24</v>
      </c>
      <c r="J64" s="152">
        <v>387.76000000000022</v>
      </c>
      <c r="K64" s="152">
        <f t="shared" si="25"/>
        <v>387.76</v>
      </c>
      <c r="L64" s="152">
        <v>0</v>
      </c>
      <c r="M64" s="152">
        <f t="shared" si="26"/>
        <v>0</v>
      </c>
      <c r="N64" s="145">
        <v>0</v>
      </c>
      <c r="O64" s="145">
        <f t="shared" si="27"/>
        <v>0</v>
      </c>
      <c r="P64" s="145">
        <v>0</v>
      </c>
      <c r="Q64" s="145">
        <f t="shared" si="28"/>
        <v>0</v>
      </c>
      <c r="R64" s="145"/>
      <c r="S64" s="145"/>
      <c r="T64" s="146">
        <v>0</v>
      </c>
      <c r="U64" s="145">
        <f t="shared" si="29"/>
        <v>0</v>
      </c>
      <c r="V64" s="137"/>
      <c r="W64" s="137"/>
      <c r="X64" s="137"/>
      <c r="Y64" s="137"/>
      <c r="Z64" s="137"/>
      <c r="AA64" s="137"/>
      <c r="AB64" s="137"/>
      <c r="AC64" s="137"/>
      <c r="AD64" s="137"/>
      <c r="AE64" s="137" t="s">
        <v>106</v>
      </c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</row>
    <row r="65" spans="1:60" ht="22.5" outlineLevel="1" x14ac:dyDescent="0.2">
      <c r="A65" s="138">
        <v>49</v>
      </c>
      <c r="B65" s="138" t="s">
        <v>208</v>
      </c>
      <c r="C65" s="168" t="s">
        <v>209</v>
      </c>
      <c r="D65" s="144" t="s">
        <v>207</v>
      </c>
      <c r="E65" s="150">
        <v>1</v>
      </c>
      <c r="F65" s="152">
        <v>0</v>
      </c>
      <c r="G65" s="152">
        <v>0</v>
      </c>
      <c r="H65" s="152">
        <v>879.92</v>
      </c>
      <c r="I65" s="152">
        <f t="shared" si="24"/>
        <v>879.92</v>
      </c>
      <c r="J65" s="152">
        <v>90.080000000000041</v>
      </c>
      <c r="K65" s="152">
        <f t="shared" si="25"/>
        <v>90.08</v>
      </c>
      <c r="L65" s="152">
        <v>0</v>
      </c>
      <c r="M65" s="152">
        <f t="shared" si="26"/>
        <v>0</v>
      </c>
      <c r="N65" s="145">
        <v>0</v>
      </c>
      <c r="O65" s="145">
        <f t="shared" si="27"/>
        <v>0</v>
      </c>
      <c r="P65" s="145">
        <v>0</v>
      </c>
      <c r="Q65" s="145">
        <f t="shared" si="28"/>
        <v>0</v>
      </c>
      <c r="R65" s="145"/>
      <c r="S65" s="145"/>
      <c r="T65" s="146">
        <v>0</v>
      </c>
      <c r="U65" s="145">
        <f t="shared" si="29"/>
        <v>0</v>
      </c>
      <c r="V65" s="137"/>
      <c r="W65" s="137"/>
      <c r="X65" s="137"/>
      <c r="Y65" s="137"/>
      <c r="Z65" s="137"/>
      <c r="AA65" s="137"/>
      <c r="AB65" s="137"/>
      <c r="AC65" s="137"/>
      <c r="AD65" s="137"/>
      <c r="AE65" s="137" t="s">
        <v>106</v>
      </c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</row>
    <row r="66" spans="1:60" outlineLevel="1" x14ac:dyDescent="0.2">
      <c r="A66" s="138">
        <v>50</v>
      </c>
      <c r="B66" s="138" t="s">
        <v>210</v>
      </c>
      <c r="C66" s="168" t="s">
        <v>211</v>
      </c>
      <c r="D66" s="144" t="s">
        <v>192</v>
      </c>
      <c r="E66" s="150">
        <v>1</v>
      </c>
      <c r="F66" s="152">
        <v>0</v>
      </c>
      <c r="G66" s="152">
        <v>0</v>
      </c>
      <c r="H66" s="152">
        <v>198.65</v>
      </c>
      <c r="I66" s="152">
        <f t="shared" si="24"/>
        <v>198.65</v>
      </c>
      <c r="J66" s="152">
        <v>64.349999999999994</v>
      </c>
      <c r="K66" s="152">
        <f t="shared" si="25"/>
        <v>64.349999999999994</v>
      </c>
      <c r="L66" s="152">
        <v>0</v>
      </c>
      <c r="M66" s="152">
        <f t="shared" si="26"/>
        <v>0</v>
      </c>
      <c r="N66" s="145">
        <v>2.4000000000000001E-4</v>
      </c>
      <c r="O66" s="145">
        <f t="shared" si="27"/>
        <v>2.4000000000000001E-4</v>
      </c>
      <c r="P66" s="145">
        <v>0</v>
      </c>
      <c r="Q66" s="145">
        <f t="shared" si="28"/>
        <v>0</v>
      </c>
      <c r="R66" s="145"/>
      <c r="S66" s="145"/>
      <c r="T66" s="146">
        <v>0.124</v>
      </c>
      <c r="U66" s="145">
        <f t="shared" si="29"/>
        <v>0.12</v>
      </c>
      <c r="V66" s="137"/>
      <c r="W66" s="137"/>
      <c r="X66" s="137"/>
      <c r="Y66" s="137"/>
      <c r="Z66" s="137"/>
      <c r="AA66" s="137"/>
      <c r="AB66" s="137"/>
      <c r="AC66" s="137"/>
      <c r="AD66" s="137"/>
      <c r="AE66" s="137" t="s">
        <v>106</v>
      </c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</row>
    <row r="67" spans="1:60" outlineLevel="1" x14ac:dyDescent="0.2">
      <c r="A67" s="138">
        <v>51</v>
      </c>
      <c r="B67" s="138" t="s">
        <v>212</v>
      </c>
      <c r="C67" s="168" t="s">
        <v>213</v>
      </c>
      <c r="D67" s="144" t="s">
        <v>192</v>
      </c>
      <c r="E67" s="150">
        <v>1</v>
      </c>
      <c r="F67" s="152">
        <v>0</v>
      </c>
      <c r="G67" s="152">
        <v>0</v>
      </c>
      <c r="H67" s="152">
        <v>78.31</v>
      </c>
      <c r="I67" s="152">
        <f t="shared" si="24"/>
        <v>78.31</v>
      </c>
      <c r="J67" s="152">
        <v>1504.69</v>
      </c>
      <c r="K67" s="152">
        <f t="shared" si="25"/>
        <v>1504.69</v>
      </c>
      <c r="L67" s="152">
        <v>0</v>
      </c>
      <c r="M67" s="152">
        <f t="shared" si="26"/>
        <v>0</v>
      </c>
      <c r="N67" s="145">
        <v>1.7000000000000001E-4</v>
      </c>
      <c r="O67" s="145">
        <f t="shared" si="27"/>
        <v>1.7000000000000001E-4</v>
      </c>
      <c r="P67" s="145">
        <v>0</v>
      </c>
      <c r="Q67" s="145">
        <f t="shared" si="28"/>
        <v>0</v>
      </c>
      <c r="R67" s="145"/>
      <c r="S67" s="145"/>
      <c r="T67" s="146">
        <v>2.9</v>
      </c>
      <c r="U67" s="145">
        <f t="shared" si="29"/>
        <v>2.9</v>
      </c>
      <c r="V67" s="137"/>
      <c r="W67" s="137"/>
      <c r="X67" s="137"/>
      <c r="Y67" s="137"/>
      <c r="Z67" s="137"/>
      <c r="AA67" s="137"/>
      <c r="AB67" s="137"/>
      <c r="AC67" s="137"/>
      <c r="AD67" s="137"/>
      <c r="AE67" s="137" t="s">
        <v>106</v>
      </c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</row>
    <row r="68" spans="1:60" ht="22.5" outlineLevel="1" x14ac:dyDescent="0.2">
      <c r="A68" s="138">
        <v>52</v>
      </c>
      <c r="B68" s="138" t="s">
        <v>214</v>
      </c>
      <c r="C68" s="168" t="s">
        <v>215</v>
      </c>
      <c r="D68" s="144" t="s">
        <v>207</v>
      </c>
      <c r="E68" s="150">
        <v>1</v>
      </c>
      <c r="F68" s="152">
        <v>0</v>
      </c>
      <c r="G68" s="152">
        <v>0</v>
      </c>
      <c r="H68" s="152">
        <v>7826</v>
      </c>
      <c r="I68" s="152">
        <f t="shared" si="24"/>
        <v>7826</v>
      </c>
      <c r="J68" s="152">
        <v>1174</v>
      </c>
      <c r="K68" s="152">
        <f t="shared" si="25"/>
        <v>1174</v>
      </c>
      <c r="L68" s="152">
        <v>0</v>
      </c>
      <c r="M68" s="152">
        <f t="shared" si="26"/>
        <v>0</v>
      </c>
      <c r="N68" s="145">
        <v>0</v>
      </c>
      <c r="O68" s="145">
        <f t="shared" si="27"/>
        <v>0</v>
      </c>
      <c r="P68" s="145">
        <v>0</v>
      </c>
      <c r="Q68" s="145">
        <f t="shared" si="28"/>
        <v>0</v>
      </c>
      <c r="R68" s="145"/>
      <c r="S68" s="145"/>
      <c r="T68" s="146">
        <v>0</v>
      </c>
      <c r="U68" s="145">
        <f t="shared" si="29"/>
        <v>0</v>
      </c>
      <c r="V68" s="137"/>
      <c r="W68" s="137"/>
      <c r="X68" s="137"/>
      <c r="Y68" s="137"/>
      <c r="Z68" s="137"/>
      <c r="AA68" s="137"/>
      <c r="AB68" s="137"/>
      <c r="AC68" s="137"/>
      <c r="AD68" s="137"/>
      <c r="AE68" s="137" t="s">
        <v>106</v>
      </c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</row>
    <row r="69" spans="1:60" outlineLevel="1" x14ac:dyDescent="0.2">
      <c r="A69" s="138">
        <v>53</v>
      </c>
      <c r="B69" s="138" t="s">
        <v>216</v>
      </c>
      <c r="C69" s="168" t="s">
        <v>217</v>
      </c>
      <c r="D69" s="144" t="s">
        <v>175</v>
      </c>
      <c r="E69" s="150">
        <v>1</v>
      </c>
      <c r="F69" s="152">
        <v>0</v>
      </c>
      <c r="G69" s="152">
        <v>0</v>
      </c>
      <c r="H69" s="152">
        <v>85.6</v>
      </c>
      <c r="I69" s="152">
        <f t="shared" si="24"/>
        <v>85.6</v>
      </c>
      <c r="J69" s="152">
        <v>338.4</v>
      </c>
      <c r="K69" s="152">
        <f t="shared" si="25"/>
        <v>338.4</v>
      </c>
      <c r="L69" s="152">
        <v>0</v>
      </c>
      <c r="M69" s="152">
        <f t="shared" si="26"/>
        <v>0</v>
      </c>
      <c r="N69" s="145">
        <v>1.2999999999999999E-4</v>
      </c>
      <c r="O69" s="145">
        <f t="shared" si="27"/>
        <v>1.2999999999999999E-4</v>
      </c>
      <c r="P69" s="145">
        <v>0</v>
      </c>
      <c r="Q69" s="145">
        <f t="shared" si="28"/>
        <v>0</v>
      </c>
      <c r="R69" s="145"/>
      <c r="S69" s="145"/>
      <c r="T69" s="146">
        <v>0.65500000000000003</v>
      </c>
      <c r="U69" s="145">
        <f t="shared" si="29"/>
        <v>0.66</v>
      </c>
      <c r="V69" s="137"/>
      <c r="W69" s="137"/>
      <c r="X69" s="137"/>
      <c r="Y69" s="137"/>
      <c r="Z69" s="137"/>
      <c r="AA69" s="137"/>
      <c r="AB69" s="137"/>
      <c r="AC69" s="137"/>
      <c r="AD69" s="137"/>
      <c r="AE69" s="137" t="s">
        <v>106</v>
      </c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</row>
    <row r="70" spans="1:60" ht="22.5" outlineLevel="1" x14ac:dyDescent="0.2">
      <c r="A70" s="138">
        <v>54</v>
      </c>
      <c r="B70" s="138" t="s">
        <v>218</v>
      </c>
      <c r="C70" s="168" t="s">
        <v>219</v>
      </c>
      <c r="D70" s="144" t="s">
        <v>207</v>
      </c>
      <c r="E70" s="150">
        <v>1</v>
      </c>
      <c r="F70" s="152">
        <v>0</v>
      </c>
      <c r="G70" s="152">
        <v>0</v>
      </c>
      <c r="H70" s="152">
        <v>1085</v>
      </c>
      <c r="I70" s="152">
        <f t="shared" si="24"/>
        <v>1085</v>
      </c>
      <c r="J70" s="152">
        <v>215</v>
      </c>
      <c r="K70" s="152">
        <f t="shared" si="25"/>
        <v>215</v>
      </c>
      <c r="L70" s="152">
        <v>0</v>
      </c>
      <c r="M70" s="152">
        <f t="shared" si="26"/>
        <v>0</v>
      </c>
      <c r="N70" s="145">
        <v>0</v>
      </c>
      <c r="O70" s="145">
        <f t="shared" si="27"/>
        <v>0</v>
      </c>
      <c r="P70" s="145">
        <v>0</v>
      </c>
      <c r="Q70" s="145">
        <f t="shared" si="28"/>
        <v>0</v>
      </c>
      <c r="R70" s="145"/>
      <c r="S70" s="145"/>
      <c r="T70" s="146">
        <v>0</v>
      </c>
      <c r="U70" s="145">
        <f t="shared" si="29"/>
        <v>0</v>
      </c>
      <c r="V70" s="137"/>
      <c r="W70" s="137"/>
      <c r="X70" s="137"/>
      <c r="Y70" s="137"/>
      <c r="Z70" s="137"/>
      <c r="AA70" s="137"/>
      <c r="AB70" s="137"/>
      <c r="AC70" s="137"/>
      <c r="AD70" s="137"/>
      <c r="AE70" s="137" t="s">
        <v>106</v>
      </c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</row>
    <row r="71" spans="1:60" outlineLevel="1" x14ac:dyDescent="0.2">
      <c r="A71" s="138">
        <v>55</v>
      </c>
      <c r="B71" s="138" t="s">
        <v>220</v>
      </c>
      <c r="C71" s="168" t="s">
        <v>221</v>
      </c>
      <c r="D71" s="144" t="s">
        <v>192</v>
      </c>
      <c r="E71" s="150">
        <v>1</v>
      </c>
      <c r="F71" s="152">
        <v>0</v>
      </c>
      <c r="G71" s="152">
        <v>0</v>
      </c>
      <c r="H71" s="152">
        <v>1253.75</v>
      </c>
      <c r="I71" s="152">
        <f t="shared" si="24"/>
        <v>1253.75</v>
      </c>
      <c r="J71" s="152">
        <v>366.25</v>
      </c>
      <c r="K71" s="152">
        <f t="shared" si="25"/>
        <v>366.25</v>
      </c>
      <c r="L71" s="152">
        <v>0</v>
      </c>
      <c r="M71" s="152">
        <f t="shared" si="26"/>
        <v>0</v>
      </c>
      <c r="N71" s="145">
        <v>1.2999999999999999E-3</v>
      </c>
      <c r="O71" s="145">
        <f t="shared" si="27"/>
        <v>1.2999999999999999E-3</v>
      </c>
      <c r="P71" s="145">
        <v>0</v>
      </c>
      <c r="Q71" s="145">
        <f t="shared" si="28"/>
        <v>0</v>
      </c>
      <c r="R71" s="145"/>
      <c r="S71" s="145"/>
      <c r="T71" s="146">
        <v>0.33</v>
      </c>
      <c r="U71" s="145">
        <f t="shared" si="29"/>
        <v>0.33</v>
      </c>
      <c r="V71" s="137"/>
      <c r="W71" s="137"/>
      <c r="X71" s="137"/>
      <c r="Y71" s="137"/>
      <c r="Z71" s="137"/>
      <c r="AA71" s="137"/>
      <c r="AB71" s="137"/>
      <c r="AC71" s="137"/>
      <c r="AD71" s="137"/>
      <c r="AE71" s="137" t="s">
        <v>106</v>
      </c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</row>
    <row r="72" spans="1:60" outlineLevel="1" x14ac:dyDescent="0.2">
      <c r="A72" s="138">
        <v>56</v>
      </c>
      <c r="B72" s="138" t="s">
        <v>222</v>
      </c>
      <c r="C72" s="168" t="s">
        <v>223</v>
      </c>
      <c r="D72" s="144" t="s">
        <v>192</v>
      </c>
      <c r="E72" s="150">
        <v>1</v>
      </c>
      <c r="F72" s="152">
        <v>0</v>
      </c>
      <c r="G72" s="152">
        <v>0</v>
      </c>
      <c r="H72" s="152">
        <v>24</v>
      </c>
      <c r="I72" s="152">
        <f t="shared" si="24"/>
        <v>24</v>
      </c>
      <c r="J72" s="152">
        <v>361</v>
      </c>
      <c r="K72" s="152">
        <f t="shared" si="25"/>
        <v>361</v>
      </c>
      <c r="L72" s="152">
        <v>0</v>
      </c>
      <c r="M72" s="152">
        <f t="shared" si="26"/>
        <v>0</v>
      </c>
      <c r="N72" s="145">
        <v>3.0000000000000001E-5</v>
      </c>
      <c r="O72" s="145">
        <f t="shared" si="27"/>
        <v>3.0000000000000001E-5</v>
      </c>
      <c r="P72" s="145">
        <v>0</v>
      </c>
      <c r="Q72" s="145">
        <f t="shared" si="28"/>
        <v>0</v>
      </c>
      <c r="R72" s="145"/>
      <c r="S72" s="145"/>
      <c r="T72" s="146">
        <v>0.33</v>
      </c>
      <c r="U72" s="145">
        <f t="shared" si="29"/>
        <v>0.33</v>
      </c>
      <c r="V72" s="137"/>
      <c r="W72" s="137"/>
      <c r="X72" s="137"/>
      <c r="Y72" s="137"/>
      <c r="Z72" s="137"/>
      <c r="AA72" s="137"/>
      <c r="AB72" s="137"/>
      <c r="AC72" s="137"/>
      <c r="AD72" s="137"/>
      <c r="AE72" s="137" t="s">
        <v>106</v>
      </c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</row>
    <row r="73" spans="1:60" ht="22.5" outlineLevel="1" x14ac:dyDescent="0.2">
      <c r="A73" s="138">
        <v>57</v>
      </c>
      <c r="B73" s="138" t="s">
        <v>224</v>
      </c>
      <c r="C73" s="168" t="s">
        <v>225</v>
      </c>
      <c r="D73" s="144" t="s">
        <v>192</v>
      </c>
      <c r="E73" s="150">
        <v>1</v>
      </c>
      <c r="F73" s="152">
        <v>0</v>
      </c>
      <c r="G73" s="152">
        <v>0</v>
      </c>
      <c r="H73" s="152">
        <v>5900</v>
      </c>
      <c r="I73" s="152">
        <f t="shared" si="24"/>
        <v>5900</v>
      </c>
      <c r="J73" s="152">
        <v>900</v>
      </c>
      <c r="K73" s="152">
        <f t="shared" si="25"/>
        <v>900</v>
      </c>
      <c r="L73" s="152">
        <v>0</v>
      </c>
      <c r="M73" s="152">
        <f t="shared" si="26"/>
        <v>0</v>
      </c>
      <c r="N73" s="145">
        <v>0</v>
      </c>
      <c r="O73" s="145">
        <f t="shared" si="27"/>
        <v>0</v>
      </c>
      <c r="P73" s="145">
        <v>0</v>
      </c>
      <c r="Q73" s="145">
        <f t="shared" si="28"/>
        <v>0</v>
      </c>
      <c r="R73" s="145"/>
      <c r="S73" s="145"/>
      <c r="T73" s="146">
        <v>0</v>
      </c>
      <c r="U73" s="145">
        <f t="shared" si="29"/>
        <v>0</v>
      </c>
      <c r="V73" s="137"/>
      <c r="W73" s="137"/>
      <c r="X73" s="137"/>
      <c r="Y73" s="137"/>
      <c r="Z73" s="137"/>
      <c r="AA73" s="137"/>
      <c r="AB73" s="137"/>
      <c r="AC73" s="137"/>
      <c r="AD73" s="137"/>
      <c r="AE73" s="137" t="s">
        <v>106</v>
      </c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</row>
    <row r="74" spans="1:60" ht="22.5" outlineLevel="1" x14ac:dyDescent="0.2">
      <c r="A74" s="138">
        <v>58</v>
      </c>
      <c r="B74" s="138" t="s">
        <v>226</v>
      </c>
      <c r="C74" s="168" t="s">
        <v>227</v>
      </c>
      <c r="D74" s="144" t="s">
        <v>0</v>
      </c>
      <c r="E74" s="150">
        <v>286.52</v>
      </c>
      <c r="F74" s="152">
        <v>0</v>
      </c>
      <c r="G74" s="152">
        <v>0</v>
      </c>
      <c r="H74" s="152">
        <v>0</v>
      </c>
      <c r="I74" s="152">
        <f t="shared" si="24"/>
        <v>0</v>
      </c>
      <c r="J74" s="152">
        <v>0.33</v>
      </c>
      <c r="K74" s="152">
        <f t="shared" si="25"/>
        <v>94.55</v>
      </c>
      <c r="L74" s="152">
        <v>0</v>
      </c>
      <c r="M74" s="152">
        <f t="shared" si="26"/>
        <v>0</v>
      </c>
      <c r="N74" s="145">
        <v>0</v>
      </c>
      <c r="O74" s="145">
        <f t="shared" si="27"/>
        <v>0</v>
      </c>
      <c r="P74" s="145">
        <v>0</v>
      </c>
      <c r="Q74" s="145">
        <f t="shared" si="28"/>
        <v>0</v>
      </c>
      <c r="R74" s="145"/>
      <c r="S74" s="145"/>
      <c r="T74" s="146">
        <v>0</v>
      </c>
      <c r="U74" s="145">
        <f t="shared" si="29"/>
        <v>0</v>
      </c>
      <c r="V74" s="137"/>
      <c r="W74" s="137"/>
      <c r="X74" s="137"/>
      <c r="Y74" s="137"/>
      <c r="Z74" s="137"/>
      <c r="AA74" s="137"/>
      <c r="AB74" s="137"/>
      <c r="AC74" s="137"/>
      <c r="AD74" s="137"/>
      <c r="AE74" s="137" t="s">
        <v>106</v>
      </c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</row>
    <row r="75" spans="1:60" outlineLevel="1" x14ac:dyDescent="0.2">
      <c r="A75" s="138">
        <v>59</v>
      </c>
      <c r="B75" s="138" t="s">
        <v>228</v>
      </c>
      <c r="C75" s="168" t="s">
        <v>229</v>
      </c>
      <c r="D75" s="144" t="s">
        <v>0</v>
      </c>
      <c r="E75" s="150">
        <v>286.52</v>
      </c>
      <c r="F75" s="152">
        <v>0</v>
      </c>
      <c r="G75" s="152">
        <v>0</v>
      </c>
      <c r="H75" s="152">
        <v>0</v>
      </c>
      <c r="I75" s="152">
        <f t="shared" si="24"/>
        <v>0</v>
      </c>
      <c r="J75" s="152">
        <v>0.46</v>
      </c>
      <c r="K75" s="152">
        <f t="shared" si="25"/>
        <v>131.80000000000001</v>
      </c>
      <c r="L75" s="152">
        <v>0</v>
      </c>
      <c r="M75" s="152">
        <f t="shared" si="26"/>
        <v>0</v>
      </c>
      <c r="N75" s="145">
        <v>0</v>
      </c>
      <c r="O75" s="145">
        <f t="shared" si="27"/>
        <v>0</v>
      </c>
      <c r="P75" s="145">
        <v>0</v>
      </c>
      <c r="Q75" s="145">
        <f t="shared" si="28"/>
        <v>0</v>
      </c>
      <c r="R75" s="145"/>
      <c r="S75" s="145"/>
      <c r="T75" s="146">
        <v>0</v>
      </c>
      <c r="U75" s="145">
        <f t="shared" si="29"/>
        <v>0</v>
      </c>
      <c r="V75" s="137"/>
      <c r="W75" s="137"/>
      <c r="X75" s="137"/>
      <c r="Y75" s="137"/>
      <c r="Z75" s="137"/>
      <c r="AA75" s="137"/>
      <c r="AB75" s="137"/>
      <c r="AC75" s="137"/>
      <c r="AD75" s="137"/>
      <c r="AE75" s="137" t="s">
        <v>106</v>
      </c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</row>
    <row r="76" spans="1:60" outlineLevel="1" x14ac:dyDescent="0.2">
      <c r="A76" s="138">
        <v>60</v>
      </c>
      <c r="B76" s="138" t="s">
        <v>230</v>
      </c>
      <c r="C76" s="168" t="s">
        <v>231</v>
      </c>
      <c r="D76" s="144" t="s">
        <v>0</v>
      </c>
      <c r="E76" s="150">
        <v>5730.4</v>
      </c>
      <c r="F76" s="152">
        <v>0</v>
      </c>
      <c r="G76" s="152">
        <v>0</v>
      </c>
      <c r="H76" s="152">
        <v>0</v>
      </c>
      <c r="I76" s="152">
        <f t="shared" si="24"/>
        <v>0</v>
      </c>
      <c r="J76" s="152">
        <v>0.06</v>
      </c>
      <c r="K76" s="152">
        <f t="shared" si="25"/>
        <v>343.82</v>
      </c>
      <c r="L76" s="152">
        <v>0</v>
      </c>
      <c r="M76" s="152">
        <f t="shared" si="26"/>
        <v>0</v>
      </c>
      <c r="N76" s="145">
        <v>0</v>
      </c>
      <c r="O76" s="145">
        <f t="shared" si="27"/>
        <v>0</v>
      </c>
      <c r="P76" s="145">
        <v>0</v>
      </c>
      <c r="Q76" s="145">
        <f t="shared" si="28"/>
        <v>0</v>
      </c>
      <c r="R76" s="145"/>
      <c r="S76" s="145"/>
      <c r="T76" s="146">
        <v>0</v>
      </c>
      <c r="U76" s="145">
        <f t="shared" si="29"/>
        <v>0</v>
      </c>
      <c r="V76" s="137"/>
      <c r="W76" s="137"/>
      <c r="X76" s="137"/>
      <c r="Y76" s="137"/>
      <c r="Z76" s="137"/>
      <c r="AA76" s="137"/>
      <c r="AB76" s="137"/>
      <c r="AC76" s="137"/>
      <c r="AD76" s="137"/>
      <c r="AE76" s="137" t="s">
        <v>106</v>
      </c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</row>
    <row r="77" spans="1:60" x14ac:dyDescent="0.2">
      <c r="A77" s="139" t="s">
        <v>101</v>
      </c>
      <c r="B77" s="139" t="s">
        <v>70</v>
      </c>
      <c r="C77" s="169" t="s">
        <v>71</v>
      </c>
      <c r="D77" s="147"/>
      <c r="E77" s="151"/>
      <c r="F77" s="153">
        <v>0</v>
      </c>
      <c r="G77" s="153">
        <v>0</v>
      </c>
      <c r="H77" s="153"/>
      <c r="I77" s="153">
        <f>SUM(I78:I85)</f>
        <v>2514.9</v>
      </c>
      <c r="J77" s="153"/>
      <c r="K77" s="153">
        <f>SUM(K78:K85)</f>
        <v>2743.52</v>
      </c>
      <c r="L77" s="153"/>
      <c r="M77" s="153">
        <f>SUM(M78:M85)</f>
        <v>0</v>
      </c>
      <c r="N77" s="148"/>
      <c r="O77" s="148">
        <f>SUM(O78:O85)</f>
        <v>9.9650000000000002E-2</v>
      </c>
      <c r="P77" s="148"/>
      <c r="Q77" s="148">
        <f>SUM(Q78:Q85)</f>
        <v>0</v>
      </c>
      <c r="R77" s="148"/>
      <c r="S77" s="148"/>
      <c r="T77" s="149"/>
      <c r="U77" s="148">
        <f>SUM(U78:U85)</f>
        <v>2.7</v>
      </c>
      <c r="AE77" t="s">
        <v>102</v>
      </c>
    </row>
    <row r="78" spans="1:60" ht="22.5" outlineLevel="1" x14ac:dyDescent="0.2">
      <c r="A78" s="138">
        <v>61</v>
      </c>
      <c r="B78" s="138" t="s">
        <v>232</v>
      </c>
      <c r="C78" s="168" t="s">
        <v>233</v>
      </c>
      <c r="D78" s="144" t="s">
        <v>105</v>
      </c>
      <c r="E78" s="150">
        <v>3</v>
      </c>
      <c r="F78" s="152">
        <v>0</v>
      </c>
      <c r="G78" s="152">
        <v>0</v>
      </c>
      <c r="H78" s="152">
        <v>0</v>
      </c>
      <c r="I78" s="152">
        <f t="shared" ref="I78:I85" si="30">ROUND(E78*H78,2)</f>
        <v>0</v>
      </c>
      <c r="J78" s="152">
        <v>7.4</v>
      </c>
      <c r="K78" s="152">
        <f t="shared" ref="K78:K85" si="31">ROUND(E78*J78,2)</f>
        <v>22.2</v>
      </c>
      <c r="L78" s="152">
        <v>0</v>
      </c>
      <c r="M78" s="152">
        <f t="shared" ref="M78:M85" si="32">G78*(1+L78/100)</f>
        <v>0</v>
      </c>
      <c r="N78" s="145">
        <v>0</v>
      </c>
      <c r="O78" s="145">
        <f t="shared" ref="O78:O85" si="33">ROUND(E78*N78,5)</f>
        <v>0</v>
      </c>
      <c r="P78" s="145">
        <v>0</v>
      </c>
      <c r="Q78" s="145">
        <f t="shared" ref="Q78:Q85" si="34">ROUND(E78*P78,5)</f>
        <v>0</v>
      </c>
      <c r="R78" s="145"/>
      <c r="S78" s="145"/>
      <c r="T78" s="146">
        <v>1.6E-2</v>
      </c>
      <c r="U78" s="145">
        <f t="shared" ref="U78:U85" si="35">ROUND(E78*T78,2)</f>
        <v>0.05</v>
      </c>
      <c r="V78" s="137"/>
      <c r="W78" s="137"/>
      <c r="X78" s="137"/>
      <c r="Y78" s="137"/>
      <c r="Z78" s="137"/>
      <c r="AA78" s="137"/>
      <c r="AB78" s="137"/>
      <c r="AC78" s="137"/>
      <c r="AD78" s="137"/>
      <c r="AE78" s="137" t="s">
        <v>106</v>
      </c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</row>
    <row r="79" spans="1:60" outlineLevel="1" x14ac:dyDescent="0.2">
      <c r="A79" s="138">
        <v>62</v>
      </c>
      <c r="B79" s="138" t="s">
        <v>234</v>
      </c>
      <c r="C79" s="168" t="s">
        <v>235</v>
      </c>
      <c r="D79" s="144" t="s">
        <v>105</v>
      </c>
      <c r="E79" s="150">
        <v>1.3</v>
      </c>
      <c r="F79" s="152">
        <v>0</v>
      </c>
      <c r="G79" s="152">
        <v>0</v>
      </c>
      <c r="H79" s="152">
        <v>26.65</v>
      </c>
      <c r="I79" s="152">
        <f t="shared" si="30"/>
        <v>34.65</v>
      </c>
      <c r="J79" s="152">
        <v>25.950000000000003</v>
      </c>
      <c r="K79" s="152">
        <f t="shared" si="31"/>
        <v>33.74</v>
      </c>
      <c r="L79" s="152">
        <v>0</v>
      </c>
      <c r="M79" s="152">
        <f t="shared" si="32"/>
        <v>0</v>
      </c>
      <c r="N79" s="145">
        <v>2.1000000000000001E-4</v>
      </c>
      <c r="O79" s="145">
        <f t="shared" si="33"/>
        <v>2.7E-4</v>
      </c>
      <c r="P79" s="145">
        <v>0</v>
      </c>
      <c r="Q79" s="145">
        <f t="shared" si="34"/>
        <v>0</v>
      </c>
      <c r="R79" s="145"/>
      <c r="S79" s="145"/>
      <c r="T79" s="146">
        <v>0.05</v>
      </c>
      <c r="U79" s="145">
        <f t="shared" si="35"/>
        <v>7.0000000000000007E-2</v>
      </c>
      <c r="V79" s="137"/>
      <c r="W79" s="137"/>
      <c r="X79" s="137"/>
      <c r="Y79" s="137"/>
      <c r="Z79" s="137"/>
      <c r="AA79" s="137"/>
      <c r="AB79" s="137"/>
      <c r="AC79" s="137"/>
      <c r="AD79" s="137"/>
      <c r="AE79" s="137" t="s">
        <v>106</v>
      </c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</row>
    <row r="80" spans="1:60" outlineLevel="1" x14ac:dyDescent="0.2">
      <c r="A80" s="138">
        <v>63</v>
      </c>
      <c r="B80" s="138" t="s">
        <v>236</v>
      </c>
      <c r="C80" s="168" t="s">
        <v>237</v>
      </c>
      <c r="D80" s="144" t="s">
        <v>105</v>
      </c>
      <c r="E80" s="150">
        <v>1.3</v>
      </c>
      <c r="F80" s="152">
        <v>0</v>
      </c>
      <c r="G80" s="152">
        <v>0</v>
      </c>
      <c r="H80" s="152">
        <v>615.73</v>
      </c>
      <c r="I80" s="152">
        <f t="shared" si="30"/>
        <v>800.45</v>
      </c>
      <c r="J80" s="152">
        <v>814.27</v>
      </c>
      <c r="K80" s="152">
        <f t="shared" si="31"/>
        <v>1058.55</v>
      </c>
      <c r="L80" s="152">
        <v>0</v>
      </c>
      <c r="M80" s="152">
        <f t="shared" si="32"/>
        <v>0</v>
      </c>
      <c r="N80" s="145">
        <v>7.6139999999999999E-2</v>
      </c>
      <c r="O80" s="145">
        <f t="shared" si="33"/>
        <v>9.8979999999999999E-2</v>
      </c>
      <c r="P80" s="145">
        <v>0</v>
      </c>
      <c r="Q80" s="145">
        <f t="shared" si="34"/>
        <v>0</v>
      </c>
      <c r="R80" s="145"/>
      <c r="S80" s="145"/>
      <c r="T80" s="146">
        <v>1.32961</v>
      </c>
      <c r="U80" s="145">
        <f t="shared" si="35"/>
        <v>1.73</v>
      </c>
      <c r="V80" s="137"/>
      <c r="W80" s="137"/>
      <c r="X80" s="137"/>
      <c r="Y80" s="137"/>
      <c r="Z80" s="137"/>
      <c r="AA80" s="137"/>
      <c r="AB80" s="137"/>
      <c r="AC80" s="137"/>
      <c r="AD80" s="137"/>
      <c r="AE80" s="137" t="s">
        <v>238</v>
      </c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</row>
    <row r="81" spans="1:60" outlineLevel="1" x14ac:dyDescent="0.2">
      <c r="A81" s="138">
        <v>64</v>
      </c>
      <c r="B81" s="138" t="s">
        <v>239</v>
      </c>
      <c r="C81" s="168" t="s">
        <v>240</v>
      </c>
      <c r="D81" s="144" t="s">
        <v>149</v>
      </c>
      <c r="E81" s="150">
        <v>1</v>
      </c>
      <c r="F81" s="152">
        <v>0</v>
      </c>
      <c r="G81" s="152">
        <v>0</v>
      </c>
      <c r="H81" s="152">
        <v>1450</v>
      </c>
      <c r="I81" s="152">
        <f t="shared" si="30"/>
        <v>1450</v>
      </c>
      <c r="J81" s="152">
        <v>300</v>
      </c>
      <c r="K81" s="152">
        <f t="shared" si="31"/>
        <v>300</v>
      </c>
      <c r="L81" s="152">
        <v>0</v>
      </c>
      <c r="M81" s="152">
        <f t="shared" si="32"/>
        <v>0</v>
      </c>
      <c r="N81" s="145">
        <v>0</v>
      </c>
      <c r="O81" s="145">
        <f t="shared" si="33"/>
        <v>0</v>
      </c>
      <c r="P81" s="145">
        <v>0</v>
      </c>
      <c r="Q81" s="145">
        <f t="shared" si="34"/>
        <v>0</v>
      </c>
      <c r="R81" s="145"/>
      <c r="S81" s="145"/>
      <c r="T81" s="146">
        <v>0.15</v>
      </c>
      <c r="U81" s="145">
        <f t="shared" si="35"/>
        <v>0.15</v>
      </c>
      <c r="V81" s="137"/>
      <c r="W81" s="137"/>
      <c r="X81" s="137"/>
      <c r="Y81" s="137"/>
      <c r="Z81" s="137"/>
      <c r="AA81" s="137"/>
      <c r="AB81" s="137"/>
      <c r="AC81" s="137"/>
      <c r="AD81" s="137"/>
      <c r="AE81" s="137" t="s">
        <v>106</v>
      </c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</row>
    <row r="82" spans="1:60" ht="22.5" outlineLevel="1" x14ac:dyDescent="0.2">
      <c r="A82" s="138">
        <v>65</v>
      </c>
      <c r="B82" s="138" t="s">
        <v>241</v>
      </c>
      <c r="C82" s="168" t="s">
        <v>242</v>
      </c>
      <c r="D82" s="144" t="s">
        <v>149</v>
      </c>
      <c r="E82" s="150">
        <v>10</v>
      </c>
      <c r="F82" s="152">
        <v>0</v>
      </c>
      <c r="G82" s="152">
        <v>0</v>
      </c>
      <c r="H82" s="152">
        <v>22.98</v>
      </c>
      <c r="I82" s="152">
        <f t="shared" si="30"/>
        <v>229.8</v>
      </c>
      <c r="J82" s="152">
        <v>36.319999999999993</v>
      </c>
      <c r="K82" s="152">
        <f t="shared" si="31"/>
        <v>363.2</v>
      </c>
      <c r="L82" s="152">
        <v>0</v>
      </c>
      <c r="M82" s="152">
        <f t="shared" si="32"/>
        <v>0</v>
      </c>
      <c r="N82" s="145">
        <v>4.0000000000000003E-5</v>
      </c>
      <c r="O82" s="145">
        <f t="shared" si="33"/>
        <v>4.0000000000000002E-4</v>
      </c>
      <c r="P82" s="145">
        <v>0</v>
      </c>
      <c r="Q82" s="145">
        <f t="shared" si="34"/>
        <v>0</v>
      </c>
      <c r="R82" s="145"/>
      <c r="S82" s="145"/>
      <c r="T82" s="146">
        <v>7.0000000000000007E-2</v>
      </c>
      <c r="U82" s="145">
        <f t="shared" si="35"/>
        <v>0.7</v>
      </c>
      <c r="V82" s="137"/>
      <c r="W82" s="137"/>
      <c r="X82" s="137"/>
      <c r="Y82" s="137"/>
      <c r="Z82" s="137"/>
      <c r="AA82" s="137"/>
      <c r="AB82" s="137"/>
      <c r="AC82" s="137"/>
      <c r="AD82" s="137"/>
      <c r="AE82" s="137" t="s">
        <v>106</v>
      </c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</row>
    <row r="83" spans="1:60" outlineLevel="1" x14ac:dyDescent="0.2">
      <c r="A83" s="138">
        <v>66</v>
      </c>
      <c r="B83" s="138" t="s">
        <v>243</v>
      </c>
      <c r="C83" s="168" t="s">
        <v>244</v>
      </c>
      <c r="D83" s="144" t="s">
        <v>0</v>
      </c>
      <c r="E83" s="150">
        <v>42.925800000000002</v>
      </c>
      <c r="F83" s="152">
        <v>0</v>
      </c>
      <c r="G83" s="152">
        <v>0</v>
      </c>
      <c r="H83" s="152">
        <v>0</v>
      </c>
      <c r="I83" s="152">
        <f t="shared" si="30"/>
        <v>0</v>
      </c>
      <c r="J83" s="152">
        <v>7.2</v>
      </c>
      <c r="K83" s="152">
        <f t="shared" si="31"/>
        <v>309.07</v>
      </c>
      <c r="L83" s="152">
        <v>0</v>
      </c>
      <c r="M83" s="152">
        <f t="shared" si="32"/>
        <v>0</v>
      </c>
      <c r="N83" s="145">
        <v>0</v>
      </c>
      <c r="O83" s="145">
        <f t="shared" si="33"/>
        <v>0</v>
      </c>
      <c r="P83" s="145">
        <v>0</v>
      </c>
      <c r="Q83" s="145">
        <f t="shared" si="34"/>
        <v>0</v>
      </c>
      <c r="R83" s="145"/>
      <c r="S83" s="145"/>
      <c r="T83" s="146">
        <v>0</v>
      </c>
      <c r="U83" s="145">
        <f t="shared" si="35"/>
        <v>0</v>
      </c>
      <c r="V83" s="137"/>
      <c r="W83" s="137"/>
      <c r="X83" s="137"/>
      <c r="Y83" s="137"/>
      <c r="Z83" s="137"/>
      <c r="AA83" s="137"/>
      <c r="AB83" s="137"/>
      <c r="AC83" s="137"/>
      <c r="AD83" s="137"/>
      <c r="AE83" s="137" t="s">
        <v>106</v>
      </c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</row>
    <row r="84" spans="1:60" outlineLevel="1" x14ac:dyDescent="0.2">
      <c r="A84" s="138">
        <v>67</v>
      </c>
      <c r="B84" s="138" t="s">
        <v>245</v>
      </c>
      <c r="C84" s="168" t="s">
        <v>246</v>
      </c>
      <c r="D84" s="144" t="s">
        <v>0</v>
      </c>
      <c r="E84" s="150">
        <v>42.925800000000002</v>
      </c>
      <c r="F84" s="152">
        <v>0</v>
      </c>
      <c r="G84" s="152">
        <v>0</v>
      </c>
      <c r="H84" s="152">
        <v>0</v>
      </c>
      <c r="I84" s="152">
        <f t="shared" si="30"/>
        <v>0</v>
      </c>
      <c r="J84" s="152">
        <v>6.7</v>
      </c>
      <c r="K84" s="152">
        <f t="shared" si="31"/>
        <v>287.60000000000002</v>
      </c>
      <c r="L84" s="152">
        <v>0</v>
      </c>
      <c r="M84" s="152">
        <f t="shared" si="32"/>
        <v>0</v>
      </c>
      <c r="N84" s="145">
        <v>0</v>
      </c>
      <c r="O84" s="145">
        <f t="shared" si="33"/>
        <v>0</v>
      </c>
      <c r="P84" s="145">
        <v>0</v>
      </c>
      <c r="Q84" s="145">
        <f t="shared" si="34"/>
        <v>0</v>
      </c>
      <c r="R84" s="145"/>
      <c r="S84" s="145"/>
      <c r="T84" s="146">
        <v>0</v>
      </c>
      <c r="U84" s="145">
        <f t="shared" si="35"/>
        <v>0</v>
      </c>
      <c r="V84" s="137"/>
      <c r="W84" s="137"/>
      <c r="X84" s="137"/>
      <c r="Y84" s="137"/>
      <c r="Z84" s="137"/>
      <c r="AA84" s="137"/>
      <c r="AB84" s="137"/>
      <c r="AC84" s="137"/>
      <c r="AD84" s="137"/>
      <c r="AE84" s="137" t="s">
        <v>106</v>
      </c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</row>
    <row r="85" spans="1:60" outlineLevel="1" x14ac:dyDescent="0.2">
      <c r="A85" s="138">
        <v>68</v>
      </c>
      <c r="B85" s="138" t="s">
        <v>247</v>
      </c>
      <c r="C85" s="168" t="s">
        <v>248</v>
      </c>
      <c r="D85" s="144" t="s">
        <v>0</v>
      </c>
      <c r="E85" s="150">
        <v>858.51599999999996</v>
      </c>
      <c r="F85" s="152">
        <v>0.43</v>
      </c>
      <c r="G85" s="152">
        <v>0</v>
      </c>
      <c r="H85" s="152">
        <v>0</v>
      </c>
      <c r="I85" s="152">
        <f t="shared" si="30"/>
        <v>0</v>
      </c>
      <c r="J85" s="152">
        <v>0.43</v>
      </c>
      <c r="K85" s="152">
        <f t="shared" si="31"/>
        <v>369.16</v>
      </c>
      <c r="L85" s="152">
        <v>0</v>
      </c>
      <c r="M85" s="152">
        <f t="shared" si="32"/>
        <v>0</v>
      </c>
      <c r="N85" s="145">
        <v>0</v>
      </c>
      <c r="O85" s="145">
        <f t="shared" si="33"/>
        <v>0</v>
      </c>
      <c r="P85" s="145">
        <v>0</v>
      </c>
      <c r="Q85" s="145">
        <f t="shared" si="34"/>
        <v>0</v>
      </c>
      <c r="R85" s="145"/>
      <c r="S85" s="145"/>
      <c r="T85" s="146">
        <v>0</v>
      </c>
      <c r="U85" s="145">
        <f t="shared" si="35"/>
        <v>0</v>
      </c>
      <c r="V85" s="137"/>
      <c r="W85" s="137"/>
      <c r="X85" s="137"/>
      <c r="Y85" s="137"/>
      <c r="Z85" s="137"/>
      <c r="AA85" s="137"/>
      <c r="AB85" s="137"/>
      <c r="AC85" s="137"/>
      <c r="AD85" s="137"/>
      <c r="AE85" s="137" t="s">
        <v>106</v>
      </c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</row>
    <row r="86" spans="1:60" x14ac:dyDescent="0.2">
      <c r="A86" s="139" t="s">
        <v>101</v>
      </c>
      <c r="B86" s="139" t="s">
        <v>72</v>
      </c>
      <c r="C86" s="169" t="s">
        <v>73</v>
      </c>
      <c r="D86" s="147"/>
      <c r="E86" s="151"/>
      <c r="F86" s="153">
        <v>0</v>
      </c>
      <c r="G86" s="153">
        <v>0</v>
      </c>
      <c r="H86" s="153"/>
      <c r="I86" s="153">
        <f>SUM(I87:I93)</f>
        <v>949.3900000000001</v>
      </c>
      <c r="J86" s="153"/>
      <c r="K86" s="153">
        <f>SUM(K87:K93)</f>
        <v>2056.12</v>
      </c>
      <c r="L86" s="153"/>
      <c r="M86" s="153">
        <f>SUM(M87:M93)</f>
        <v>0</v>
      </c>
      <c r="N86" s="148"/>
      <c r="O86" s="148">
        <f>SUM(O87:O93)</f>
        <v>2.0990000000000002E-2</v>
      </c>
      <c r="P86" s="148"/>
      <c r="Q86" s="148">
        <f>SUM(Q87:Q93)</f>
        <v>0</v>
      </c>
      <c r="R86" s="148"/>
      <c r="S86" s="148"/>
      <c r="T86" s="149"/>
      <c r="U86" s="148">
        <f>SUM(U87:U93)</f>
        <v>2.88</v>
      </c>
      <c r="AE86" t="s">
        <v>102</v>
      </c>
    </row>
    <row r="87" spans="1:60" outlineLevel="1" x14ac:dyDescent="0.2">
      <c r="A87" s="138">
        <v>69</v>
      </c>
      <c r="B87" s="138" t="s">
        <v>249</v>
      </c>
      <c r="C87" s="168" t="s">
        <v>250</v>
      </c>
      <c r="D87" s="144" t="s">
        <v>149</v>
      </c>
      <c r="E87" s="150">
        <v>6.7</v>
      </c>
      <c r="F87" s="152">
        <v>0</v>
      </c>
      <c r="G87" s="152">
        <v>0</v>
      </c>
      <c r="H87" s="152">
        <v>5.42</v>
      </c>
      <c r="I87" s="152">
        <f t="shared" ref="I87:I93" si="36">ROUND(E87*H87,2)</f>
        <v>36.31</v>
      </c>
      <c r="J87" s="152">
        <v>91.28</v>
      </c>
      <c r="K87" s="152">
        <f t="shared" ref="K87:K93" si="37">ROUND(E87*J87,2)</f>
        <v>611.58000000000004</v>
      </c>
      <c r="L87" s="152">
        <v>0</v>
      </c>
      <c r="M87" s="152">
        <f t="shared" ref="M87:M93" si="38">G87*(1+L87/100)</f>
        <v>0</v>
      </c>
      <c r="N87" s="145">
        <v>0</v>
      </c>
      <c r="O87" s="145">
        <f t="shared" ref="O87:O93" si="39">ROUND(E87*N87,5)</f>
        <v>0</v>
      </c>
      <c r="P87" s="145">
        <v>0</v>
      </c>
      <c r="Q87" s="145">
        <f t="shared" ref="Q87:Q93" si="40">ROUND(E87*P87,5)</f>
        <v>0</v>
      </c>
      <c r="R87" s="145"/>
      <c r="S87" s="145"/>
      <c r="T87" s="146">
        <v>0.154</v>
      </c>
      <c r="U87" s="145">
        <f t="shared" ref="U87:U93" si="41">ROUND(E87*T87,2)</f>
        <v>1.03</v>
      </c>
      <c r="V87" s="137"/>
      <c r="W87" s="137"/>
      <c r="X87" s="137"/>
      <c r="Y87" s="137"/>
      <c r="Z87" s="137"/>
      <c r="AA87" s="137"/>
      <c r="AB87" s="137"/>
      <c r="AC87" s="137"/>
      <c r="AD87" s="137"/>
      <c r="AE87" s="137" t="s">
        <v>106</v>
      </c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</row>
    <row r="88" spans="1:60" outlineLevel="1" x14ac:dyDescent="0.2">
      <c r="A88" s="138">
        <v>70</v>
      </c>
      <c r="B88" s="138" t="s">
        <v>251</v>
      </c>
      <c r="C88" s="168" t="s">
        <v>252</v>
      </c>
      <c r="D88" s="144" t="s">
        <v>105</v>
      </c>
      <c r="E88" s="150">
        <v>1.2</v>
      </c>
      <c r="F88" s="152">
        <v>0</v>
      </c>
      <c r="G88" s="152">
        <v>0</v>
      </c>
      <c r="H88" s="152">
        <v>26.65</v>
      </c>
      <c r="I88" s="152">
        <f t="shared" si="36"/>
        <v>31.98</v>
      </c>
      <c r="J88" s="152">
        <v>25.950000000000003</v>
      </c>
      <c r="K88" s="152">
        <f t="shared" si="37"/>
        <v>31.14</v>
      </c>
      <c r="L88" s="152">
        <v>0</v>
      </c>
      <c r="M88" s="152">
        <f t="shared" si="38"/>
        <v>0</v>
      </c>
      <c r="N88" s="145">
        <v>2.1000000000000001E-4</v>
      </c>
      <c r="O88" s="145">
        <f t="shared" si="39"/>
        <v>2.5000000000000001E-4</v>
      </c>
      <c r="P88" s="145">
        <v>0</v>
      </c>
      <c r="Q88" s="145">
        <f t="shared" si="40"/>
        <v>0</v>
      </c>
      <c r="R88" s="145"/>
      <c r="S88" s="145"/>
      <c r="T88" s="146">
        <v>0.05</v>
      </c>
      <c r="U88" s="145">
        <f t="shared" si="41"/>
        <v>0.06</v>
      </c>
      <c r="V88" s="137"/>
      <c r="W88" s="137"/>
      <c r="X88" s="137"/>
      <c r="Y88" s="137"/>
      <c r="Z88" s="137"/>
      <c r="AA88" s="137"/>
      <c r="AB88" s="137"/>
      <c r="AC88" s="137"/>
      <c r="AD88" s="137"/>
      <c r="AE88" s="137" t="s">
        <v>106</v>
      </c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</row>
    <row r="89" spans="1:60" outlineLevel="1" x14ac:dyDescent="0.2">
      <c r="A89" s="138">
        <v>71</v>
      </c>
      <c r="B89" s="138" t="s">
        <v>253</v>
      </c>
      <c r="C89" s="168" t="s">
        <v>254</v>
      </c>
      <c r="D89" s="144" t="s">
        <v>105</v>
      </c>
      <c r="E89" s="150">
        <v>1.2</v>
      </c>
      <c r="F89" s="152">
        <v>0</v>
      </c>
      <c r="G89" s="152">
        <v>0</v>
      </c>
      <c r="H89" s="152">
        <v>50</v>
      </c>
      <c r="I89" s="152">
        <f t="shared" si="36"/>
        <v>60</v>
      </c>
      <c r="J89" s="152">
        <v>200</v>
      </c>
      <c r="K89" s="152">
        <f t="shared" si="37"/>
        <v>240</v>
      </c>
      <c r="L89" s="152">
        <v>0</v>
      </c>
      <c r="M89" s="152">
        <f t="shared" si="38"/>
        <v>0</v>
      </c>
      <c r="N89" s="145">
        <v>0</v>
      </c>
      <c r="O89" s="145">
        <f t="shared" si="39"/>
        <v>0</v>
      </c>
      <c r="P89" s="145">
        <v>0</v>
      </c>
      <c r="Q89" s="145">
        <f t="shared" si="40"/>
        <v>0</v>
      </c>
      <c r="R89" s="145"/>
      <c r="S89" s="145"/>
      <c r="T89" s="146">
        <v>0.33</v>
      </c>
      <c r="U89" s="145">
        <f t="shared" si="41"/>
        <v>0.4</v>
      </c>
      <c r="V89" s="137"/>
      <c r="W89" s="137"/>
      <c r="X89" s="137"/>
      <c r="Y89" s="137"/>
      <c r="Z89" s="137"/>
      <c r="AA89" s="137"/>
      <c r="AB89" s="137"/>
      <c r="AC89" s="137"/>
      <c r="AD89" s="137"/>
      <c r="AE89" s="137" t="s">
        <v>106</v>
      </c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</row>
    <row r="90" spans="1:60" outlineLevel="1" x14ac:dyDescent="0.2">
      <c r="A90" s="138">
        <v>72</v>
      </c>
      <c r="B90" s="138" t="s">
        <v>255</v>
      </c>
      <c r="C90" s="168" t="s">
        <v>256</v>
      </c>
      <c r="D90" s="144" t="s">
        <v>105</v>
      </c>
      <c r="E90" s="150">
        <v>1.2</v>
      </c>
      <c r="F90" s="152">
        <v>0</v>
      </c>
      <c r="G90" s="152">
        <v>0</v>
      </c>
      <c r="H90" s="152">
        <v>684.25</v>
      </c>
      <c r="I90" s="152">
        <f t="shared" si="36"/>
        <v>821.1</v>
      </c>
      <c r="J90" s="152">
        <v>735.75</v>
      </c>
      <c r="K90" s="152">
        <f t="shared" si="37"/>
        <v>882.9</v>
      </c>
      <c r="L90" s="152">
        <v>0</v>
      </c>
      <c r="M90" s="152">
        <f t="shared" si="38"/>
        <v>0</v>
      </c>
      <c r="N90" s="145">
        <v>1.728E-2</v>
      </c>
      <c r="O90" s="145">
        <f t="shared" si="39"/>
        <v>2.0740000000000001E-2</v>
      </c>
      <c r="P90" s="145">
        <v>0</v>
      </c>
      <c r="Q90" s="145">
        <f t="shared" si="40"/>
        <v>0</v>
      </c>
      <c r="R90" s="145"/>
      <c r="S90" s="145"/>
      <c r="T90" s="146">
        <v>1.1618599999999999</v>
      </c>
      <c r="U90" s="145">
        <f t="shared" si="41"/>
        <v>1.39</v>
      </c>
      <c r="V90" s="137"/>
      <c r="W90" s="137"/>
      <c r="X90" s="137"/>
      <c r="Y90" s="137"/>
      <c r="Z90" s="137"/>
      <c r="AA90" s="137"/>
      <c r="AB90" s="137"/>
      <c r="AC90" s="137"/>
      <c r="AD90" s="137"/>
      <c r="AE90" s="137" t="s">
        <v>238</v>
      </c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</row>
    <row r="91" spans="1:60" outlineLevel="1" x14ac:dyDescent="0.2">
      <c r="A91" s="138">
        <v>73</v>
      </c>
      <c r="B91" s="138" t="s">
        <v>257</v>
      </c>
      <c r="C91" s="168" t="s">
        <v>258</v>
      </c>
      <c r="D91" s="144" t="s">
        <v>0</v>
      </c>
      <c r="E91" s="150">
        <v>27.150099999999998</v>
      </c>
      <c r="F91" s="152">
        <v>0</v>
      </c>
      <c r="G91" s="152">
        <v>0</v>
      </c>
      <c r="H91" s="152">
        <v>0</v>
      </c>
      <c r="I91" s="152">
        <f t="shared" si="36"/>
        <v>0</v>
      </c>
      <c r="J91" s="152">
        <v>3.95</v>
      </c>
      <c r="K91" s="152">
        <f t="shared" si="37"/>
        <v>107.24</v>
      </c>
      <c r="L91" s="152">
        <v>0</v>
      </c>
      <c r="M91" s="152">
        <f t="shared" si="38"/>
        <v>0</v>
      </c>
      <c r="N91" s="145">
        <v>0</v>
      </c>
      <c r="O91" s="145">
        <f t="shared" si="39"/>
        <v>0</v>
      </c>
      <c r="P91" s="145">
        <v>0</v>
      </c>
      <c r="Q91" s="145">
        <f t="shared" si="40"/>
        <v>0</v>
      </c>
      <c r="R91" s="145"/>
      <c r="S91" s="145"/>
      <c r="T91" s="146">
        <v>0</v>
      </c>
      <c r="U91" s="145">
        <f t="shared" si="41"/>
        <v>0</v>
      </c>
      <c r="V91" s="137"/>
      <c r="W91" s="137"/>
      <c r="X91" s="137"/>
      <c r="Y91" s="137"/>
      <c r="Z91" s="137"/>
      <c r="AA91" s="137"/>
      <c r="AB91" s="137"/>
      <c r="AC91" s="137"/>
      <c r="AD91" s="137"/>
      <c r="AE91" s="137" t="s">
        <v>106</v>
      </c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</row>
    <row r="92" spans="1:60" outlineLevel="1" x14ac:dyDescent="0.2">
      <c r="A92" s="138">
        <v>74</v>
      </c>
      <c r="B92" s="138" t="s">
        <v>259</v>
      </c>
      <c r="C92" s="168" t="s">
        <v>260</v>
      </c>
      <c r="D92" s="144" t="s">
        <v>0</v>
      </c>
      <c r="E92" s="150">
        <v>27.150099999999998</v>
      </c>
      <c r="F92" s="152">
        <v>0</v>
      </c>
      <c r="G92" s="152">
        <v>0</v>
      </c>
      <c r="H92" s="152">
        <v>0</v>
      </c>
      <c r="I92" s="152">
        <f t="shared" si="36"/>
        <v>0</v>
      </c>
      <c r="J92" s="152">
        <v>3.35</v>
      </c>
      <c r="K92" s="152">
        <f t="shared" si="37"/>
        <v>90.95</v>
      </c>
      <c r="L92" s="152">
        <v>0</v>
      </c>
      <c r="M92" s="152">
        <f t="shared" si="38"/>
        <v>0</v>
      </c>
      <c r="N92" s="145">
        <v>0</v>
      </c>
      <c r="O92" s="145">
        <f t="shared" si="39"/>
        <v>0</v>
      </c>
      <c r="P92" s="145">
        <v>0</v>
      </c>
      <c r="Q92" s="145">
        <f t="shared" si="40"/>
        <v>0</v>
      </c>
      <c r="R92" s="145"/>
      <c r="S92" s="145"/>
      <c r="T92" s="146">
        <v>0</v>
      </c>
      <c r="U92" s="145">
        <f t="shared" si="41"/>
        <v>0</v>
      </c>
      <c r="V92" s="137"/>
      <c r="W92" s="137"/>
      <c r="X92" s="137"/>
      <c r="Y92" s="137"/>
      <c r="Z92" s="137"/>
      <c r="AA92" s="137"/>
      <c r="AB92" s="137"/>
      <c r="AC92" s="137"/>
      <c r="AD92" s="137"/>
      <c r="AE92" s="137" t="s">
        <v>106</v>
      </c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</row>
    <row r="93" spans="1:60" outlineLevel="1" x14ac:dyDescent="0.2">
      <c r="A93" s="162">
        <v>75</v>
      </c>
      <c r="B93" s="162" t="s">
        <v>261</v>
      </c>
      <c r="C93" s="170" t="s">
        <v>262</v>
      </c>
      <c r="D93" s="163" t="s">
        <v>0</v>
      </c>
      <c r="E93" s="164">
        <v>543.00199999999995</v>
      </c>
      <c r="F93" s="165">
        <v>0</v>
      </c>
      <c r="G93" s="165">
        <v>0</v>
      </c>
      <c r="H93" s="165">
        <v>0</v>
      </c>
      <c r="I93" s="165">
        <f t="shared" si="36"/>
        <v>0</v>
      </c>
      <c r="J93" s="165">
        <v>0.17</v>
      </c>
      <c r="K93" s="165">
        <f t="shared" si="37"/>
        <v>92.31</v>
      </c>
      <c r="L93" s="165">
        <v>0</v>
      </c>
      <c r="M93" s="165">
        <f t="shared" si="38"/>
        <v>0</v>
      </c>
      <c r="N93" s="166">
        <v>0</v>
      </c>
      <c r="O93" s="166">
        <f t="shared" si="39"/>
        <v>0</v>
      </c>
      <c r="P93" s="166">
        <v>0</v>
      </c>
      <c r="Q93" s="166">
        <f t="shared" si="40"/>
        <v>0</v>
      </c>
      <c r="R93" s="166"/>
      <c r="S93" s="166"/>
      <c r="T93" s="167">
        <v>0</v>
      </c>
      <c r="U93" s="166">
        <f t="shared" si="41"/>
        <v>0</v>
      </c>
      <c r="V93" s="137"/>
      <c r="W93" s="137"/>
      <c r="X93" s="137"/>
      <c r="Y93" s="137"/>
      <c r="Z93" s="137"/>
      <c r="AA93" s="137"/>
      <c r="AB93" s="137"/>
      <c r="AC93" s="137"/>
      <c r="AD93" s="137"/>
      <c r="AE93" s="137" t="s">
        <v>106</v>
      </c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</row>
    <row r="94" spans="1:60" x14ac:dyDescent="0.2">
      <c r="A94" s="4"/>
      <c r="B94" s="5" t="s">
        <v>263</v>
      </c>
      <c r="C94" s="171" t="s">
        <v>263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AC94">
        <v>15</v>
      </c>
      <c r="AD94">
        <v>21</v>
      </c>
    </row>
    <row r="95" spans="1:60" x14ac:dyDescent="0.2">
      <c r="C95" s="172"/>
      <c r="AE95" t="s">
        <v>264</v>
      </c>
    </row>
  </sheetData>
  <mergeCells count="4">
    <mergeCell ref="A1:G1"/>
    <mergeCell ref="C2:G2"/>
    <mergeCell ref="C3:G3"/>
    <mergeCell ref="C4:G4"/>
  </mergeCells>
  <pageMargins left="0.39370078740157499" right="0.19685039370078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47</vt:i4>
      </vt:variant>
    </vt:vector>
  </HeadingPairs>
  <TitlesOfParts>
    <vt:vector size="51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Vladimír Korek</cp:lastModifiedBy>
  <cp:lastPrinted>2014-02-28T09:52:57Z</cp:lastPrinted>
  <dcterms:created xsi:type="dcterms:W3CDTF">2009-04-08T07:15:50Z</dcterms:created>
  <dcterms:modified xsi:type="dcterms:W3CDTF">2023-08-15T04:40:38Z</dcterms:modified>
</cp:coreProperties>
</file>