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21\Chodník ke škole - III. etapa\VŘ\"/>
    </mc:Choice>
  </mc:AlternateContent>
  <xr:revisionPtr revIDLastSave="0" documentId="13_ncr:1_{1D10E9D2-9B7C-4CDA-8A86-B2D6D3E5A9B1}" xr6:coauthVersionLast="47" xr6:coauthVersionMax="47" xr10:uidLastSave="{00000000-0000-0000-0000-000000000000}"/>
  <bookViews>
    <workbookView xWindow="3810" yWindow="345" windowWidth="21600" windowHeight="113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Pol'!$A$1:$U$48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U45" i="12"/>
  <c r="I46" i="12"/>
  <c r="I45" i="12" s="1"/>
  <c r="K46" i="12"/>
  <c r="K45" i="12" s="1"/>
  <c r="M46" i="12"/>
  <c r="M45" i="12" s="1"/>
  <c r="O46" i="12"/>
  <c r="O45" i="12" s="1"/>
  <c r="Q46" i="12"/>
  <c r="Q45" i="12" s="1"/>
  <c r="U46" i="12"/>
  <c r="I53" i="1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O28" i="12" l="1"/>
  <c r="K28" i="12"/>
  <c r="M18" i="12"/>
  <c r="Q18" i="12"/>
  <c r="Q40" i="12"/>
  <c r="I40" i="12"/>
  <c r="M40" i="12"/>
  <c r="M28" i="12"/>
  <c r="Q28" i="12"/>
  <c r="I28" i="12"/>
  <c r="Q8" i="12"/>
  <c r="I8" i="12"/>
  <c r="M8" i="12"/>
  <c r="O8" i="12"/>
  <c r="U8" i="12"/>
  <c r="K8" i="12"/>
  <c r="U40" i="12"/>
  <c r="K40" i="12"/>
  <c r="O40" i="12"/>
  <c r="U28" i="12"/>
  <c r="I18" i="12"/>
  <c r="Q37" i="12"/>
  <c r="I37" i="12"/>
  <c r="M37" i="12"/>
  <c r="O37" i="12"/>
  <c r="U37" i="12"/>
  <c r="K37" i="12"/>
  <c r="O18" i="12"/>
  <c r="U18" i="12"/>
  <c r="K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<sst xmlns="http://schemas.openxmlformats.org/spreadsheetml/2006/main" count="285" uniqueCount="177">
  <si>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</si>
  <si>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</si>
  <si>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</si>
  <si>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</si>
  <si>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</si>
  <si>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</si>
  <si>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</si>
  <si>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</si>
  <si>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</si>
  <si>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</si>
  <si>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</si>
  <si>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</si>
  <si>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</si>
  <si>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</si>
  <si>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</si>
  <si>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</si>
  <si>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</si>
  <si>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</si>
  <si>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</si>
  <si>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</si>
  <si>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</si>
  <si>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</si>
  <si>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</si>
  <si>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</si>
  <si>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</si>
  <si>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</si>
  <si>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</si>
  <si>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</si>
  <si>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</si>
  <si>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</si>
  <si>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</si>
  <si>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</si>
  <si>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</si>
  <si>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</si>
  <si>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</si>
  <si>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</si>
  <si>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</si>
  <si>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</si>
  <si>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</si>
  <si>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</si>
  <si>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</si>
  <si>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</si>
  <si>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</si>
  <si>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</si>
  <si>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</si>
  <si>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chodník ke škole-III.etapa</t>
  </si>
  <si>
    <t>Městys Višňové</t>
  </si>
  <si>
    <t>Višňové 212</t>
  </si>
  <si>
    <t>Višňové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</si>
  <si>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</si>
  <si>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</si>
  <si>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</si>
  <si>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</si>
  <si>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</si>
  <si>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</si>
  <si>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</si>
  <si>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</si>
  <si>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</si>
  <si>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</si>
  <si>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</si>
  <si>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</si>
  <si>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</si>
  <si>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</si>
  <si>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</si>
  <si>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</si>
  <si>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</si>
  <si>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</si>
  <si>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</si>
  <si>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</si>
  <si>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</si>
  <si>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</si>
  <si>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</si>
  <si>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</si>
  <si>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</si>
  <si>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</si>
  <si>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</si>
  <si>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</si>
  <si>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</si>
  <si>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</si>
  <si>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</si>
  <si>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</si>
  <si>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</si>
  <si>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</si>
  <si>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</si>
  <si>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</si>
  <si>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</si>
  <si>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</si>
  <si>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</si>
  <si>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</si>
  <si>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</si>
  <si>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</si>
  <si>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</si>
  <si>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</si>
  <si>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</si>
  <si>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</si>
  <si>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</si>
  <si>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</si>
  <si>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</si>
  <si>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</si>
  <si>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</si>
  <si>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</si>
  <si>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113204111R00</t>
  </si>
  <si>
    <t>Vytrhání obrubníků zahradních</t>
  </si>
  <si>
    <t>m</t>
  </si>
  <si>
    <t>122202201R00</t>
  </si>
  <si>
    <t>Odkopávky pro silnice v hor. 3 do 100 m3</t>
  </si>
  <si>
    <t>m3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</si>
  <si>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</si>
  <si>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</si>
  <si>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</si>
  <si>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</si>
  <si>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</si>
  <si>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</t>
  </si>
  <si>
    <t>181101102R00</t>
  </si>
  <si>
    <t>Úprava pláně v zářezech v hor. 1-4, se zhutněním</t>
  </si>
  <si>
    <t>181301102R00</t>
  </si>
  <si>
    <t>Rozprostření ornice, rovina, tl. 10-15 cm,do 500m2</t>
  </si>
  <si>
    <t>180400020RA0</t>
  </si>
  <si>
    <t>Založení trávníku parkového, rovina, dodání osiva</t>
  </si>
  <si>
    <t>POL2_0</t>
  </si>
  <si>
    <t>564831111RT2</t>
  </si>
  <si>
    <t>Podklad ze štěrkodrti po zhutnění tloušťky 10 cm, štěrkodrť frakce 0-32 mm</t>
  </si>
  <si>
    <t>564851111RT2</t>
  </si>
  <si>
    <t>Podklad ze štěrkodrti po zhutnění tloušťky 15 cm, štěrkodrť frakce 0-32 mm</t>
  </si>
  <si>
    <t>567211110R00</t>
  </si>
  <si>
    <t>Podklad z prostého betonu tř. I  tloušťky 10 cm</t>
  </si>
  <si>
    <t>596215021R00</t>
  </si>
  <si>
    <t>Kladení zámkové dlažby tl. 6 cm do drtě tl. 4 cm</t>
  </si>
  <si>
    <t>596215040R00</t>
  </si>
  <si>
    <t>Kladení zámkové dlažby tl. 8 cm do drtě tl. 4 cm</t>
  </si>
  <si>
    <t>59245308</t>
  </si>
  <si>
    <t>Dlažba Granit  přírodní  20x10x6 pásek</t>
  </si>
  <si>
    <t>POL3_0</t>
  </si>
  <si>
    <t>59245266R</t>
  </si>
  <si>
    <t>Dlažba Granit přírodní  20x10x8 pásek</t>
  </si>
  <si>
    <t>597091111R00</t>
  </si>
  <si>
    <t>Žlab odvodňovací ACO N 100, dl. 1000 mm, A15, B125</t>
  </si>
  <si>
    <t>kus</t>
  </si>
  <si>
    <t>599141111R00</t>
  </si>
  <si>
    <t>Vyplnění spár mezi obrubou silnicí živič.zálivkou</t>
  </si>
  <si>
    <t>916661111R00</t>
  </si>
  <si>
    <t>Osazení park. obrubníků do lože z C 12/15 s opěrou</t>
  </si>
  <si>
    <t>917862111R00</t>
  </si>
  <si>
    <t>Osazení stojat. obrub.bet. s opěrou,lože z C 12/15</t>
  </si>
  <si>
    <t>916561111R00</t>
  </si>
  <si>
    <t>Osazení záhon.obrubníků do lože z C 12/15 s opěrou</t>
  </si>
  <si>
    <t>59217450R</t>
  </si>
  <si>
    <t>Obrubník silniční GRANITOID ABO 100/15/25 II nat</t>
  </si>
  <si>
    <t>59217410R</t>
  </si>
  <si>
    <t>Obrubník chodníkový GRANITOID ABO 100/10/25 II nat</t>
  </si>
  <si>
    <t>59217335R</t>
  </si>
  <si>
    <t>Obrubník zahradní ABO 10-20 1000/50/250 mm šedý</t>
  </si>
  <si>
    <t>919735112R00</t>
  </si>
  <si>
    <t>Řezání stávajícího živičného krytu tl. 5 - 10 cm</t>
  </si>
  <si>
    <t>919731121R00</t>
  </si>
  <si>
    <t>Zarovnání styčné plochy živičné tl. do 5 cm</t>
  </si>
  <si>
    <t>961021311R00</t>
  </si>
  <si>
    <t>Bourání základů ze zdiva kamenného</t>
  </si>
  <si>
    <t>962042321R00</t>
  </si>
  <si>
    <t>Bourání zdiva nadzákladového z betonu prostého</t>
  </si>
  <si>
    <t>979087112R00</t>
  </si>
  <si>
    <t>Nakládání suti na dopravní prostředky</t>
  </si>
  <si>
    <t>t</t>
  </si>
  <si>
    <t>979082213R00</t>
  </si>
  <si>
    <t>Vodorovná doprava suti po suchu do 1 km</t>
  </si>
  <si>
    <t>979082219R00</t>
  </si>
  <si>
    <t>Příplatek za dopravu suti po suchu za další 1 km</t>
  </si>
  <si>
    <t>979990101R00</t>
  </si>
  <si>
    <t>Poplatek za skládku suti - směs betonu a cihel</t>
  </si>
  <si>
    <t>998223011R00</t>
  </si>
  <si>
    <t>Přesun hmot, pozemní komunikace, kryt dlážděný</t>
  </si>
  <si>
    <t/>
  </si>
  <si>
    <t>END</t>
  </si>
  <si>
    <t>14. června 2021</t>
  </si>
  <si>
    <t xml:space="preserve">Višňovém </t>
  </si>
  <si>
    <t>Višňové - chodník ke škole - III.etapa</t>
  </si>
  <si>
    <t>CZ00293784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</si>
</sst>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18" fillId="3" borderId="18" xfId="0" applyNumberFormat="1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abSelected="1" topLeftCell="B33" zoomScaleNormal="100" zoomScaleSheetLayoutView="75" workbookViewId="0">
      <selection activeCell="I53" sqref="I53:J5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192" t="s">
        <v>42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4"/>
      <c r="B2" s="80" t="s">
        <v>40</v>
      </c>
      <c r="C2" s="81"/>
      <c r="D2" s="218" t="s">
        <v>175</v>
      </c>
      <c r="E2" s="219"/>
      <c r="F2" s="219"/>
      <c r="G2" s="219"/>
      <c r="H2" s="219"/>
      <c r="I2" s="219"/>
      <c r="J2" s="220"/>
      <c r="O2" s="2"/>
    </row>
    <row r="3" spans="1:15" ht="23.25" hidden="1" customHeight="1" x14ac:dyDescent="0.2">
      <c r="A3" s="4"/>
      <c r="B3" s="82" t="s">
        <v>43</v>
      </c>
      <c r="C3" s="83"/>
      <c r="D3" s="211"/>
      <c r="E3" s="212"/>
      <c r="F3" s="212"/>
      <c r="G3" s="212"/>
      <c r="H3" s="212"/>
      <c r="I3" s="212"/>
      <c r="J3" s="213"/>
    </row>
    <row r="4" spans="1:15" ht="23.25" hidden="1" customHeight="1" x14ac:dyDescent="0.2">
      <c r="A4" s="4"/>
      <c r="B4" s="84" t="s">
        <v>44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6" t="s">
        <v>21</v>
      </c>
      <c r="C5" s="5"/>
      <c r="D5" s="90" t="s">
        <v>46</v>
      </c>
      <c r="E5" s="26"/>
      <c r="F5" s="26"/>
      <c r="G5" s="26"/>
      <c r="H5" s="28" t="s">
        <v>33</v>
      </c>
      <c r="I5" s="90" t="s">
        <v>50</v>
      </c>
      <c r="J5" s="11"/>
    </row>
    <row r="6" spans="1:15" ht="15.75" customHeight="1" x14ac:dyDescent="0.2">
      <c r="A6" s="4"/>
      <c r="B6" s="40"/>
      <c r="C6" s="26"/>
      <c r="D6" s="90" t="s">
        <v>47</v>
      </c>
      <c r="E6" s="26"/>
      <c r="F6" s="26"/>
      <c r="G6" s="26"/>
      <c r="H6" s="28" t="s">
        <v>34</v>
      </c>
      <c r="I6" s="90" t="s">
        <v>176</v>
      </c>
      <c r="J6" s="11"/>
    </row>
    <row r="7" spans="1:15" ht="15.75" customHeight="1" x14ac:dyDescent="0.2">
      <c r="A7" s="4"/>
      <c r="B7" s="41"/>
      <c r="C7" s="91" t="s">
        <v>49</v>
      </c>
      <c r="D7" s="79" t="s">
        <v>48</v>
      </c>
      <c r="E7" s="34"/>
      <c r="F7" s="34"/>
      <c r="G7" s="34"/>
      <c r="H7" s="36"/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34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222"/>
      <c r="E11" s="222"/>
      <c r="F11" s="222"/>
      <c r="G11" s="222"/>
      <c r="H11" s="28" t="s">
        <v>33</v>
      </c>
      <c r="I11" s="90"/>
      <c r="J11" s="11"/>
    </row>
    <row r="12" spans="1:15" ht="15.75" customHeight="1" x14ac:dyDescent="0.2">
      <c r="A12" s="4"/>
      <c r="B12" s="40"/>
      <c r="C12" s="26"/>
      <c r="D12" s="209"/>
      <c r="E12" s="209"/>
      <c r="F12" s="209"/>
      <c r="G12" s="209"/>
      <c r="H12" s="28" t="s">
        <v>34</v>
      </c>
      <c r="I12" s="90"/>
      <c r="J12" s="11"/>
    </row>
    <row r="13" spans="1:15" ht="15.75" customHeight="1" x14ac:dyDescent="0.2">
      <c r="A13" s="4"/>
      <c r="B13" s="41"/>
      <c r="C13" s="91"/>
      <c r="D13" s="210"/>
      <c r="E13" s="210"/>
      <c r="F13" s="210"/>
      <c r="G13" s="210"/>
      <c r="H13" s="29"/>
      <c r="I13" s="34"/>
      <c r="J13" s="50"/>
    </row>
    <row r="14" spans="1:15" ht="24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31</v>
      </c>
      <c r="C15" s="71"/>
      <c r="D15" s="52"/>
      <c r="E15" s="221"/>
      <c r="F15" s="221"/>
      <c r="G15" s="206"/>
      <c r="H15" s="206"/>
      <c r="I15" s="206" t="s">
        <v>28</v>
      </c>
      <c r="J15" s="207"/>
    </row>
    <row r="16" spans="1:15" ht="23.25" customHeight="1" x14ac:dyDescent="0.2">
      <c r="A16" s="138" t="s">
        <v>23</v>
      </c>
      <c r="B16" s="139" t="s">
        <v>23</v>
      </c>
      <c r="C16" s="57"/>
      <c r="D16" s="58"/>
      <c r="E16" s="201"/>
      <c r="F16" s="208"/>
      <c r="G16" s="201"/>
      <c r="H16" s="208"/>
      <c r="I16" s="201">
        <v>0</v>
      </c>
      <c r="J16" s="202"/>
    </row>
    <row r="17" spans="1:10" ht="23.25" customHeight="1" x14ac:dyDescent="0.2">
      <c r="A17" s="138" t="s">
        <v>24</v>
      </c>
      <c r="B17" s="139" t="s">
        <v>24</v>
      </c>
      <c r="C17" s="57"/>
      <c r="D17" s="58"/>
      <c r="E17" s="201"/>
      <c r="F17" s="208"/>
      <c r="G17" s="201"/>
      <c r="H17" s="208"/>
      <c r="I17" s="201">
        <v>0</v>
      </c>
      <c r="J17" s="202"/>
    </row>
    <row r="18" spans="1:10" ht="23.25" customHeight="1" x14ac:dyDescent="0.2">
      <c r="A18" s="138" t="s">
        <v>25</v>
      </c>
      <c r="B18" s="139" t="s">
        <v>25</v>
      </c>
      <c r="C18" s="57"/>
      <c r="D18" s="58"/>
      <c r="E18" s="201"/>
      <c r="F18" s="208"/>
      <c r="G18" s="201"/>
      <c r="H18" s="208"/>
      <c r="I18" s="201">
        <v>0</v>
      </c>
      <c r="J18" s="202"/>
    </row>
    <row r="19" spans="1:10" ht="23.25" customHeight="1" x14ac:dyDescent="0.2">
      <c r="A19" s="138" t="s">
        <v>68</v>
      </c>
      <c r="B19" s="139" t="s">
        <v>26</v>
      </c>
      <c r="C19" s="57"/>
      <c r="D19" s="58"/>
      <c r="E19" s="201"/>
      <c r="F19" s="208"/>
      <c r="G19" s="201"/>
      <c r="H19" s="208"/>
      <c r="I19" s="201">
        <v>0</v>
      </c>
      <c r="J19" s="202"/>
    </row>
    <row r="20" spans="1:10" ht="23.25" customHeight="1" x14ac:dyDescent="0.2">
      <c r="A20" s="138" t="s">
        <v>69</v>
      </c>
      <c r="B20" s="139" t="s">
        <v>27</v>
      </c>
      <c r="C20" s="57"/>
      <c r="D20" s="58"/>
      <c r="E20" s="201"/>
      <c r="F20" s="208"/>
      <c r="G20" s="201"/>
      <c r="H20" s="208"/>
      <c r="I20" s="201">
        <v>0</v>
      </c>
      <c r="J20" s="202"/>
    </row>
    <row r="21" spans="1:10" ht="23.25" customHeight="1" x14ac:dyDescent="0.2">
      <c r="A21" s="4"/>
      <c r="B21" s="73" t="s">
        <v>28</v>
      </c>
      <c r="C21" s="74"/>
      <c r="D21" s="75"/>
      <c r="E21" s="203"/>
      <c r="F21" s="204"/>
      <c r="G21" s="203"/>
      <c r="H21" s="204"/>
      <c r="I21" s="203">
        <v>0</v>
      </c>
      <c r="J21" s="214"/>
    </row>
    <row r="22" spans="1:10" ht="33" customHeight="1" x14ac:dyDescent="0.2">
      <c r="A22" s="4"/>
      <c r="B22" s="64" t="s">
        <v>32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199">
        <v>0</v>
      </c>
      <c r="H23" s="200"/>
      <c r="I23" s="200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24">
        <v>0</v>
      </c>
      <c r="H24" s="225"/>
      <c r="I24" s="225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199">
        <v>0</v>
      </c>
      <c r="H25" s="200"/>
      <c r="I25" s="200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195">
        <v>0</v>
      </c>
      <c r="H26" s="196"/>
      <c r="I26" s="19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197">
        <v>2.3283064365386999E-10</v>
      </c>
      <c r="H27" s="197"/>
      <c r="I27" s="197"/>
      <c r="J27" s="62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198">
        <v>822094.57</v>
      </c>
      <c r="H28" s="205"/>
      <c r="I28" s="205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198">
        <v>0</v>
      </c>
      <c r="H29" s="198"/>
      <c r="I29" s="198"/>
      <c r="J29" s="117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190" t="s">
        <v>174</v>
      </c>
      <c r="E32" s="39"/>
      <c r="F32" s="19" t="s">
        <v>9</v>
      </c>
      <c r="G32" s="39"/>
      <c r="H32" s="189" t="s">
        <v>173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3" t="s">
        <v>2</v>
      </c>
      <c r="E35" s="223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51</v>
      </c>
      <c r="C39" s="226" t="s">
        <v>45</v>
      </c>
      <c r="D39" s="227"/>
      <c r="E39" s="227"/>
      <c r="F39" s="106">
        <v>0</v>
      </c>
      <c r="G39" s="107">
        <v>822094.57</v>
      </c>
      <c r="H39" s="108">
        <v>172639.86</v>
      </c>
      <c r="I39" s="108">
        <v>994734.43</v>
      </c>
      <c r="J39" s="102">
        <f>IF(CenaCelkemVypocet=0,"",I39/CenaCelkemVypocet*100)</f>
        <v>100</v>
      </c>
    </row>
    <row r="40" spans="1:10" ht="25.5" hidden="1" customHeight="1" x14ac:dyDescent="0.2">
      <c r="A40" s="95"/>
      <c r="B40" s="228" t="s">
        <v>52</v>
      </c>
      <c r="C40" s="229"/>
      <c r="D40" s="229"/>
      <c r="E40" s="230"/>
      <c r="F40" s="109">
        <f>SUMIF(A39:A39,"=1",F39:F39)</f>
        <v>0</v>
      </c>
      <c r="G40" s="110">
        <f>SUMIF(A39:A39,"=1",G39:G39)</f>
        <v>822094.57</v>
      </c>
      <c r="H40" s="110">
        <f>SUMIF(A39:A39,"=1",H39:H39)</f>
        <v>172639.86</v>
      </c>
      <c r="I40" s="110">
        <f>SUMIF(A39:A39,"=1",I39:I39)</f>
        <v>994734.43</v>
      </c>
      <c r="J40" s="96">
        <f>SUMIF(A39:A39,"=1",J39:J39)</f>
        <v>100</v>
      </c>
    </row>
    <row r="44" spans="1:10" ht="15.75" x14ac:dyDescent="0.25">
      <c r="B44" s="118" t="s">
        <v>54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55</v>
      </c>
      <c r="G46" s="127"/>
      <c r="H46" s="127"/>
      <c r="I46" s="231" t="s">
        <v>28</v>
      </c>
      <c r="J46" s="231"/>
    </row>
    <row r="47" spans="1:10" ht="25.5" customHeight="1" x14ac:dyDescent="0.2">
      <c r="A47" s="120"/>
      <c r="B47" s="128" t="s">
        <v>56</v>
      </c>
      <c r="C47" s="233" t="s">
        <v>57</v>
      </c>
      <c r="D47" s="234"/>
      <c r="E47" s="234"/>
      <c r="F47" s="130" t="s">
        <v>23</v>
      </c>
      <c r="G47" s="131"/>
      <c r="H47" s="131"/>
      <c r="I47" s="232">
        <v>0</v>
      </c>
      <c r="J47" s="232"/>
    </row>
    <row r="48" spans="1:10" ht="25.5" customHeight="1" x14ac:dyDescent="0.2">
      <c r="A48" s="120"/>
      <c r="B48" s="122" t="s">
        <v>58</v>
      </c>
      <c r="C48" s="216" t="s">
        <v>59</v>
      </c>
      <c r="D48" s="217"/>
      <c r="E48" s="217"/>
      <c r="F48" s="132" t="s">
        <v>23</v>
      </c>
      <c r="G48" s="133"/>
      <c r="H48" s="133"/>
      <c r="I48" s="215">
        <v>0</v>
      </c>
      <c r="J48" s="215"/>
    </row>
    <row r="49" spans="1:10" ht="25.5" customHeight="1" x14ac:dyDescent="0.2">
      <c r="A49" s="120"/>
      <c r="B49" s="122" t="s">
        <v>60</v>
      </c>
      <c r="C49" s="216" t="s">
        <v>61</v>
      </c>
      <c r="D49" s="217"/>
      <c r="E49" s="217"/>
      <c r="F49" s="132" t="s">
        <v>23</v>
      </c>
      <c r="G49" s="133"/>
      <c r="H49" s="133"/>
      <c r="I49" s="215">
        <v>0</v>
      </c>
      <c r="J49" s="215"/>
    </row>
    <row r="50" spans="1:10" ht="25.5" customHeight="1" x14ac:dyDescent="0.2">
      <c r="A50" s="120"/>
      <c r="B50" s="122" t="s">
        <v>62</v>
      </c>
      <c r="C50" s="216" t="s">
        <v>63</v>
      </c>
      <c r="D50" s="217"/>
      <c r="E50" s="217"/>
      <c r="F50" s="132" t="s">
        <v>23</v>
      </c>
      <c r="G50" s="133"/>
      <c r="H50" s="133"/>
      <c r="I50" s="215">
        <v>0</v>
      </c>
      <c r="J50" s="215"/>
    </row>
    <row r="51" spans="1:10" ht="25.5" customHeight="1" x14ac:dyDescent="0.2">
      <c r="A51" s="120"/>
      <c r="B51" s="122" t="s">
        <v>64</v>
      </c>
      <c r="C51" s="216" t="s">
        <v>65</v>
      </c>
      <c r="D51" s="217"/>
      <c r="E51" s="217"/>
      <c r="F51" s="132" t="s">
        <v>23</v>
      </c>
      <c r="G51" s="133"/>
      <c r="H51" s="133"/>
      <c r="I51" s="215">
        <v>0</v>
      </c>
      <c r="J51" s="215"/>
    </row>
    <row r="52" spans="1:10" ht="25.5" customHeight="1" x14ac:dyDescent="0.2">
      <c r="A52" s="120"/>
      <c r="B52" s="129" t="s">
        <v>66</v>
      </c>
      <c r="C52" s="236" t="s">
        <v>67</v>
      </c>
      <c r="D52" s="237"/>
      <c r="E52" s="237"/>
      <c r="F52" s="134" t="s">
        <v>23</v>
      </c>
      <c r="G52" s="135"/>
      <c r="H52" s="135"/>
      <c r="I52" s="235">
        <v>0</v>
      </c>
      <c r="J52" s="235"/>
    </row>
    <row r="53" spans="1:10" ht="25.5" customHeight="1" x14ac:dyDescent="0.2">
      <c r="A53" s="121"/>
      <c r="B53" s="125" t="s">
        <v>1</v>
      </c>
      <c r="C53" s="125"/>
      <c r="D53" s="126"/>
      <c r="E53" s="126"/>
      <c r="F53" s="136"/>
      <c r="G53" s="137"/>
      <c r="H53" s="137"/>
      <c r="I53" s="238">
        <f>SUM(I47:I52)</f>
        <v>0</v>
      </c>
      <c r="J53" s="238"/>
    </row>
    <row r="54" spans="1:10" x14ac:dyDescent="0.2">
      <c r="F54" s="93"/>
      <c r="G54" s="94"/>
      <c r="H54" s="93"/>
      <c r="I54" s="94"/>
      <c r="J54" s="94"/>
    </row>
    <row r="55" spans="1:10" x14ac:dyDescent="0.2">
      <c r="F55" s="93"/>
      <c r="G55" s="94"/>
      <c r="H55" s="93"/>
      <c r="I55" s="94"/>
      <c r="J55" s="94"/>
    </row>
    <row r="56" spans="1:10" x14ac:dyDescent="0.2">
      <c r="F56" s="93"/>
      <c r="G56" s="94"/>
      <c r="H56" s="93"/>
      <c r="I56" s="94"/>
      <c r="J56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8" t="s">
        <v>41</v>
      </c>
      <c r="B2" s="77"/>
      <c r="C2" s="241"/>
      <c r="D2" s="241"/>
      <c r="E2" s="241"/>
      <c r="F2" s="241"/>
      <c r="G2" s="242"/>
    </row>
    <row r="3" spans="1:7" ht="24.95" hidden="1" customHeight="1" x14ac:dyDescent="0.2">
      <c r="A3" s="78" t="s">
        <v>7</v>
      </c>
      <c r="B3" s="77"/>
      <c r="C3" s="241"/>
      <c r="D3" s="241"/>
      <c r="E3" s="241"/>
      <c r="F3" s="241"/>
      <c r="G3" s="242"/>
    </row>
    <row r="4" spans="1:7" ht="24.95" hidden="1" customHeight="1" x14ac:dyDescent="0.2">
      <c r="A4" s="78" t="s">
        <v>8</v>
      </c>
      <c r="B4" s="77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8"/>
  <sheetViews>
    <sheetView topLeftCell="A37" workbookViewId="0">
      <selection activeCell="G7" sqref="G7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71</v>
      </c>
    </row>
    <row r="2" spans="1:60" ht="24.95" customHeight="1" x14ac:dyDescent="0.2">
      <c r="A2" s="142" t="s">
        <v>70</v>
      </c>
      <c r="B2" s="140"/>
      <c r="C2" s="244" t="s">
        <v>45</v>
      </c>
      <c r="D2" s="245"/>
      <c r="E2" s="245"/>
      <c r="F2" s="245"/>
      <c r="G2" s="246"/>
      <c r="AE2" t="s">
        <v>72</v>
      </c>
    </row>
    <row r="3" spans="1:60" ht="24.95" hidden="1" customHeight="1" x14ac:dyDescent="0.2">
      <c r="A3" s="143" t="s">
        <v>7</v>
      </c>
      <c r="B3" s="141"/>
      <c r="C3" s="247"/>
      <c r="D3" s="248"/>
      <c r="E3" s="248"/>
      <c r="F3" s="248"/>
      <c r="G3" s="249"/>
      <c r="AE3" t="s">
        <v>73</v>
      </c>
    </row>
    <row r="4" spans="1:60" ht="24.95" hidden="1" customHeight="1" x14ac:dyDescent="0.2">
      <c r="A4" s="143" t="s">
        <v>8</v>
      </c>
      <c r="B4" s="141"/>
      <c r="C4" s="247"/>
      <c r="D4" s="248"/>
      <c r="E4" s="248"/>
      <c r="F4" s="248"/>
      <c r="G4" s="249"/>
      <c r="AE4" t="s">
        <v>74</v>
      </c>
    </row>
    <row r="5" spans="1:60" hidden="1" x14ac:dyDescent="0.2">
      <c r="A5" s="144" t="s">
        <v>75</v>
      </c>
      <c r="B5" s="145"/>
      <c r="C5" s="146"/>
      <c r="D5" s="147"/>
      <c r="E5" s="147"/>
      <c r="F5" s="147"/>
      <c r="G5" s="148"/>
      <c r="AE5" t="s">
        <v>76</v>
      </c>
    </row>
    <row r="7" spans="1:60" ht="38.25" x14ac:dyDescent="0.2">
      <c r="A7" s="153" t="s">
        <v>77</v>
      </c>
      <c r="B7" s="154" t="s">
        <v>78</v>
      </c>
      <c r="C7" s="154" t="s">
        <v>79</v>
      </c>
      <c r="D7" s="153" t="s">
        <v>80</v>
      </c>
      <c r="E7" s="153" t="s">
        <v>81</v>
      </c>
      <c r="F7" s="149" t="s">
        <v>82</v>
      </c>
      <c r="G7" s="169" t="s">
        <v>28</v>
      </c>
      <c r="H7" s="170" t="s">
        <v>29</v>
      </c>
      <c r="I7" s="170" t="s">
        <v>83</v>
      </c>
      <c r="J7" s="170" t="s">
        <v>30</v>
      </c>
      <c r="K7" s="170" t="s">
        <v>84</v>
      </c>
      <c r="L7" s="170" t="s">
        <v>85</v>
      </c>
      <c r="M7" s="170" t="s">
        <v>86</v>
      </c>
      <c r="N7" s="170" t="s">
        <v>87</v>
      </c>
      <c r="O7" s="170" t="s">
        <v>88</v>
      </c>
      <c r="P7" s="170" t="s">
        <v>89</v>
      </c>
      <c r="Q7" s="170" t="s">
        <v>90</v>
      </c>
      <c r="R7" s="170" t="s">
        <v>91</v>
      </c>
      <c r="S7" s="170" t="s">
        <v>92</v>
      </c>
      <c r="T7" s="170" t="s">
        <v>93</v>
      </c>
      <c r="U7" s="156" t="s">
        <v>94</v>
      </c>
    </row>
    <row r="8" spans="1:60" x14ac:dyDescent="0.2">
      <c r="A8" s="171" t="s">
        <v>95</v>
      </c>
      <c r="B8" s="172" t="s">
        <v>56</v>
      </c>
      <c r="C8" s="173" t="s">
        <v>57</v>
      </c>
      <c r="D8" s="174"/>
      <c r="E8" s="175"/>
      <c r="F8" s="176"/>
      <c r="G8" s="176">
        <v>0</v>
      </c>
      <c r="H8" s="176"/>
      <c r="I8" s="176">
        <f>SUM(I9:I17)</f>
        <v>1163.25</v>
      </c>
      <c r="J8" s="176"/>
      <c r="K8" s="176">
        <f>SUM(K9:K17)</f>
        <v>213283.35</v>
      </c>
      <c r="L8" s="176"/>
      <c r="M8" s="176">
        <f>SUM(M9:M17)</f>
        <v>0</v>
      </c>
      <c r="N8" s="155"/>
      <c r="O8" s="155">
        <f>SUM(O9:O17)</f>
        <v>7.0499999999999998E-3</v>
      </c>
      <c r="P8" s="155"/>
      <c r="Q8" s="155">
        <f>SUM(Q9:Q17)</f>
        <v>65.153999999999996</v>
      </c>
      <c r="R8" s="155"/>
      <c r="S8" s="155"/>
      <c r="T8" s="171"/>
      <c r="U8" s="155">
        <f>SUM(U9:U17)</f>
        <v>253.81999999999996</v>
      </c>
      <c r="AE8" t="s">
        <v>96</v>
      </c>
    </row>
    <row r="9" spans="1:60" outlineLevel="1" x14ac:dyDescent="0.2">
      <c r="A9" s="151">
        <v>1</v>
      </c>
      <c r="B9" s="157" t="s">
        <v>97</v>
      </c>
      <c r="C9" s="184" t="s">
        <v>98</v>
      </c>
      <c r="D9" s="159" t="s">
        <v>99</v>
      </c>
      <c r="E9" s="165">
        <v>456.72</v>
      </c>
      <c r="F9" s="167">
        <v>0</v>
      </c>
      <c r="G9" s="167">
        <v>0</v>
      </c>
      <c r="H9" s="167">
        <v>0</v>
      </c>
      <c r="I9" s="167">
        <f t="shared" ref="I9:I17" si="0">ROUND(E9*H9,2)</f>
        <v>0</v>
      </c>
      <c r="J9" s="167">
        <v>45</v>
      </c>
      <c r="K9" s="167">
        <f t="shared" ref="K9:K17" si="1">ROUND(E9*J9,2)</f>
        <v>20552.400000000001</v>
      </c>
      <c r="L9" s="167">
        <v>21</v>
      </c>
      <c r="M9" s="167">
        <f t="shared" ref="M9:M17" si="2">G9*(1+L9/100)</f>
        <v>0</v>
      </c>
      <c r="N9" s="160">
        <v>0</v>
      </c>
      <c r="O9" s="160">
        <f t="shared" ref="O9:O17" si="3">ROUND(E9*N9,5)</f>
        <v>0</v>
      </c>
      <c r="P9" s="160">
        <v>0.1</v>
      </c>
      <c r="Q9" s="160">
        <f t="shared" ref="Q9:Q17" si="4">ROUND(E9*P9,5)</f>
        <v>45.671999999999997</v>
      </c>
      <c r="R9" s="160"/>
      <c r="S9" s="160"/>
      <c r="T9" s="161">
        <v>0.16</v>
      </c>
      <c r="U9" s="160">
        <f t="shared" ref="U9:U17" si="5">ROUND(E9*T9,2)</f>
        <v>73.08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100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>
        <v>2</v>
      </c>
      <c r="B10" s="157" t="s">
        <v>101</v>
      </c>
      <c r="C10" s="184" t="s">
        <v>102</v>
      </c>
      <c r="D10" s="159" t="s">
        <v>103</v>
      </c>
      <c r="E10" s="165">
        <v>382</v>
      </c>
      <c r="F10" s="167">
        <v>0</v>
      </c>
      <c r="G10" s="167">
        <v>0</v>
      </c>
      <c r="H10" s="167">
        <v>0</v>
      </c>
      <c r="I10" s="167">
        <f t="shared" si="0"/>
        <v>0</v>
      </c>
      <c r="J10" s="167">
        <v>50</v>
      </c>
      <c r="K10" s="167">
        <f t="shared" si="1"/>
        <v>19100</v>
      </c>
      <c r="L10" s="167">
        <v>21</v>
      </c>
      <c r="M10" s="167">
        <f t="shared" si="2"/>
        <v>0</v>
      </c>
      <c r="N10" s="160">
        <v>0</v>
      </c>
      <c r="O10" s="160">
        <f t="shared" si="3"/>
        <v>0</v>
      </c>
      <c r="P10" s="160">
        <v>5.0999999999999997E-2</v>
      </c>
      <c r="Q10" s="160">
        <f t="shared" si="4"/>
        <v>19.481999999999999</v>
      </c>
      <c r="R10" s="160"/>
      <c r="S10" s="160"/>
      <c r="T10" s="161">
        <v>0.08</v>
      </c>
      <c r="U10" s="160">
        <f t="shared" si="5"/>
        <v>30.56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100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1">
        <v>3</v>
      </c>
      <c r="B11" s="157" t="s">
        <v>104</v>
      </c>
      <c r="C11" s="184" t="s">
        <v>105</v>
      </c>
      <c r="D11" s="159" t="s">
        <v>106</v>
      </c>
      <c r="E11" s="165">
        <v>194</v>
      </c>
      <c r="F11" s="167">
        <v>0</v>
      </c>
      <c r="G11" s="167">
        <v>0</v>
      </c>
      <c r="H11" s="167">
        <v>0</v>
      </c>
      <c r="I11" s="167">
        <f t="shared" si="0"/>
        <v>0</v>
      </c>
      <c r="J11" s="167">
        <v>197.5</v>
      </c>
      <c r="K11" s="167">
        <f t="shared" si="1"/>
        <v>38315</v>
      </c>
      <c r="L11" s="167">
        <v>21</v>
      </c>
      <c r="M11" s="167">
        <f t="shared" si="2"/>
        <v>0</v>
      </c>
      <c r="N11" s="160">
        <v>0</v>
      </c>
      <c r="O11" s="160">
        <f t="shared" si="3"/>
        <v>0</v>
      </c>
      <c r="P11" s="160">
        <v>0</v>
      </c>
      <c r="Q11" s="160">
        <f t="shared" si="4"/>
        <v>0</v>
      </c>
      <c r="R11" s="160"/>
      <c r="S11" s="160"/>
      <c r="T11" s="161">
        <v>0.42199999999999999</v>
      </c>
      <c r="U11" s="160">
        <f t="shared" si="5"/>
        <v>81.87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100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1">
        <v>4</v>
      </c>
      <c r="B12" s="157" t="s">
        <v>107</v>
      </c>
      <c r="C12" s="184" t="s">
        <v>108</v>
      </c>
      <c r="D12" s="159" t="s">
        <v>106</v>
      </c>
      <c r="E12" s="165">
        <v>194</v>
      </c>
      <c r="F12" s="167">
        <v>0</v>
      </c>
      <c r="G12" s="167">
        <v>0</v>
      </c>
      <c r="H12" s="167">
        <v>0</v>
      </c>
      <c r="I12" s="167">
        <f t="shared" si="0"/>
        <v>0</v>
      </c>
      <c r="J12" s="167">
        <v>220</v>
      </c>
      <c r="K12" s="167">
        <f t="shared" si="1"/>
        <v>42680</v>
      </c>
      <c r="L12" s="167">
        <v>21</v>
      </c>
      <c r="M12" s="167">
        <f t="shared" si="2"/>
        <v>0</v>
      </c>
      <c r="N12" s="160">
        <v>0</v>
      </c>
      <c r="O12" s="160">
        <f t="shared" si="3"/>
        <v>0</v>
      </c>
      <c r="P12" s="160">
        <v>0</v>
      </c>
      <c r="Q12" s="160">
        <f t="shared" si="4"/>
        <v>0</v>
      </c>
      <c r="R12" s="160"/>
      <c r="S12" s="160"/>
      <c r="T12" s="161">
        <v>1.0999999999999999E-2</v>
      </c>
      <c r="U12" s="160">
        <f t="shared" si="5"/>
        <v>2.13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100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5</v>
      </c>
      <c r="B13" s="157" t="s">
        <v>109</v>
      </c>
      <c r="C13" s="184" t="s">
        <v>110</v>
      </c>
      <c r="D13" s="159" t="s">
        <v>106</v>
      </c>
      <c r="E13" s="165">
        <v>970</v>
      </c>
      <c r="F13" s="167">
        <v>0</v>
      </c>
      <c r="G13" s="167">
        <v>0</v>
      </c>
      <c r="H13" s="167">
        <v>0</v>
      </c>
      <c r="I13" s="167">
        <f t="shared" si="0"/>
        <v>0</v>
      </c>
      <c r="J13" s="167">
        <v>15</v>
      </c>
      <c r="K13" s="167">
        <f t="shared" si="1"/>
        <v>14550</v>
      </c>
      <c r="L13" s="167">
        <v>21</v>
      </c>
      <c r="M13" s="167">
        <f t="shared" si="2"/>
        <v>0</v>
      </c>
      <c r="N13" s="160">
        <v>0</v>
      </c>
      <c r="O13" s="160">
        <f t="shared" si="3"/>
        <v>0</v>
      </c>
      <c r="P13" s="160">
        <v>0</v>
      </c>
      <c r="Q13" s="160">
        <f t="shared" si="4"/>
        <v>0</v>
      </c>
      <c r="R13" s="160"/>
      <c r="S13" s="160"/>
      <c r="T13" s="161">
        <v>0</v>
      </c>
      <c r="U13" s="160">
        <f t="shared" si="5"/>
        <v>0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100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6</v>
      </c>
      <c r="B14" s="157" t="s">
        <v>111</v>
      </c>
      <c r="C14" s="184" t="s">
        <v>112</v>
      </c>
      <c r="D14" s="159" t="s">
        <v>106</v>
      </c>
      <c r="E14" s="165">
        <v>194</v>
      </c>
      <c r="F14" s="167">
        <v>0</v>
      </c>
      <c r="G14" s="167">
        <v>0</v>
      </c>
      <c r="H14" s="167">
        <v>0</v>
      </c>
      <c r="I14" s="167">
        <f t="shared" si="0"/>
        <v>0</v>
      </c>
      <c r="J14" s="167">
        <v>270</v>
      </c>
      <c r="K14" s="167">
        <f t="shared" si="1"/>
        <v>52380</v>
      </c>
      <c r="L14" s="167">
        <v>21</v>
      </c>
      <c r="M14" s="167">
        <f t="shared" si="2"/>
        <v>0</v>
      </c>
      <c r="N14" s="160">
        <v>0</v>
      </c>
      <c r="O14" s="160">
        <f t="shared" si="3"/>
        <v>0</v>
      </c>
      <c r="P14" s="160">
        <v>0</v>
      </c>
      <c r="Q14" s="160">
        <f t="shared" si="4"/>
        <v>0</v>
      </c>
      <c r="R14" s="160"/>
      <c r="S14" s="160"/>
      <c r="T14" s="161">
        <v>0</v>
      </c>
      <c r="U14" s="160">
        <f t="shared" si="5"/>
        <v>0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100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7</v>
      </c>
      <c r="B15" s="157" t="s">
        <v>113</v>
      </c>
      <c r="C15" s="184" t="s">
        <v>114</v>
      </c>
      <c r="D15" s="159" t="s">
        <v>99</v>
      </c>
      <c r="E15" s="165">
        <v>524.20000000000005</v>
      </c>
      <c r="F15" s="167">
        <v>0</v>
      </c>
      <c r="G15" s="167">
        <v>0</v>
      </c>
      <c r="H15" s="167">
        <v>0</v>
      </c>
      <c r="I15" s="167">
        <f t="shared" si="0"/>
        <v>0</v>
      </c>
      <c r="J15" s="167">
        <v>11</v>
      </c>
      <c r="K15" s="167">
        <f t="shared" si="1"/>
        <v>5766.2</v>
      </c>
      <c r="L15" s="167">
        <v>21</v>
      </c>
      <c r="M15" s="167">
        <f t="shared" si="2"/>
        <v>0</v>
      </c>
      <c r="N15" s="160">
        <v>0</v>
      </c>
      <c r="O15" s="160">
        <f t="shared" si="3"/>
        <v>0</v>
      </c>
      <c r="P15" s="160">
        <v>0</v>
      </c>
      <c r="Q15" s="160">
        <f t="shared" si="4"/>
        <v>0</v>
      </c>
      <c r="R15" s="160"/>
      <c r="S15" s="160"/>
      <c r="T15" s="161">
        <v>0.02</v>
      </c>
      <c r="U15" s="160">
        <f t="shared" si="5"/>
        <v>10.48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100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8</v>
      </c>
      <c r="B16" s="157" t="s">
        <v>115</v>
      </c>
      <c r="C16" s="184" t="s">
        <v>116</v>
      </c>
      <c r="D16" s="159" t="s">
        <v>99</v>
      </c>
      <c r="E16" s="165">
        <v>235</v>
      </c>
      <c r="F16" s="167">
        <v>0</v>
      </c>
      <c r="G16" s="167">
        <v>0</v>
      </c>
      <c r="H16" s="167">
        <v>0</v>
      </c>
      <c r="I16" s="167">
        <f t="shared" si="0"/>
        <v>0</v>
      </c>
      <c r="J16" s="167">
        <v>63.3</v>
      </c>
      <c r="K16" s="167">
        <f t="shared" si="1"/>
        <v>14875.5</v>
      </c>
      <c r="L16" s="167">
        <v>21</v>
      </c>
      <c r="M16" s="167">
        <f t="shared" si="2"/>
        <v>0</v>
      </c>
      <c r="N16" s="160">
        <v>0</v>
      </c>
      <c r="O16" s="160">
        <f t="shared" si="3"/>
        <v>0</v>
      </c>
      <c r="P16" s="160">
        <v>0</v>
      </c>
      <c r="Q16" s="160">
        <f t="shared" si="4"/>
        <v>0</v>
      </c>
      <c r="R16" s="160"/>
      <c r="S16" s="160"/>
      <c r="T16" s="161">
        <v>0.17699999999999999</v>
      </c>
      <c r="U16" s="160">
        <f t="shared" si="5"/>
        <v>41.6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100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1">
        <v>9</v>
      </c>
      <c r="B17" s="157" t="s">
        <v>117</v>
      </c>
      <c r="C17" s="184" t="s">
        <v>118</v>
      </c>
      <c r="D17" s="159" t="s">
        <v>99</v>
      </c>
      <c r="E17" s="165">
        <v>235</v>
      </c>
      <c r="F17" s="167">
        <v>0</v>
      </c>
      <c r="G17" s="167">
        <v>0</v>
      </c>
      <c r="H17" s="167">
        <v>4.95</v>
      </c>
      <c r="I17" s="167">
        <f t="shared" si="0"/>
        <v>1163.25</v>
      </c>
      <c r="J17" s="167">
        <v>21.55</v>
      </c>
      <c r="K17" s="167">
        <f t="shared" si="1"/>
        <v>5064.25</v>
      </c>
      <c r="L17" s="167">
        <v>21</v>
      </c>
      <c r="M17" s="167">
        <f t="shared" si="2"/>
        <v>0</v>
      </c>
      <c r="N17" s="160">
        <v>3.0000000000000001E-5</v>
      </c>
      <c r="O17" s="160">
        <f t="shared" si="3"/>
        <v>7.0499999999999998E-3</v>
      </c>
      <c r="P17" s="160">
        <v>0</v>
      </c>
      <c r="Q17" s="160">
        <f t="shared" si="4"/>
        <v>0</v>
      </c>
      <c r="R17" s="160"/>
      <c r="S17" s="160"/>
      <c r="T17" s="161">
        <v>0.06</v>
      </c>
      <c r="U17" s="160">
        <f t="shared" si="5"/>
        <v>14.1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119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52" t="s">
        <v>95</v>
      </c>
      <c r="B18" s="158" t="s">
        <v>58</v>
      </c>
      <c r="C18" s="185" t="s">
        <v>59</v>
      </c>
      <c r="D18" s="162"/>
      <c r="E18" s="166"/>
      <c r="F18" s="168">
        <v>0</v>
      </c>
      <c r="G18" s="168">
        <v>0</v>
      </c>
      <c r="H18" s="168"/>
      <c r="I18" s="168">
        <f>SUM(I19:I27)</f>
        <v>231872.96</v>
      </c>
      <c r="J18" s="168"/>
      <c r="K18" s="168">
        <f>SUM(K19:K27)</f>
        <v>103676.73999999999</v>
      </c>
      <c r="L18" s="168"/>
      <c r="M18" s="168">
        <f>SUM(M19:M27)</f>
        <v>0</v>
      </c>
      <c r="N18" s="163"/>
      <c r="O18" s="163">
        <f>SUM(O19:O27)</f>
        <v>416.80642999999998</v>
      </c>
      <c r="P18" s="163"/>
      <c r="Q18" s="163">
        <f>SUM(Q19:Q27)</f>
        <v>0</v>
      </c>
      <c r="R18" s="163"/>
      <c r="S18" s="163"/>
      <c r="T18" s="164"/>
      <c r="U18" s="163">
        <f>SUM(U19:U27)</f>
        <v>263.64999999999998</v>
      </c>
      <c r="AE18" t="s">
        <v>96</v>
      </c>
    </row>
    <row r="19" spans="1:60" ht="22.5" outlineLevel="1" x14ac:dyDescent="0.2">
      <c r="A19" s="151">
        <v>10</v>
      </c>
      <c r="B19" s="157" t="s">
        <v>120</v>
      </c>
      <c r="C19" s="184" t="s">
        <v>121</v>
      </c>
      <c r="D19" s="159" t="s">
        <v>99</v>
      </c>
      <c r="E19" s="165">
        <v>569.20000000000005</v>
      </c>
      <c r="F19" s="167">
        <v>0</v>
      </c>
      <c r="G19" s="167">
        <v>0</v>
      </c>
      <c r="H19" s="167">
        <v>112.97</v>
      </c>
      <c r="I19" s="167">
        <f t="shared" ref="I19:I27" si="6">ROUND(E19*H19,2)</f>
        <v>64302.52</v>
      </c>
      <c r="J19" s="167">
        <v>21.53</v>
      </c>
      <c r="K19" s="167">
        <f t="shared" ref="K19:K27" si="7">ROUND(E19*J19,2)</f>
        <v>12254.88</v>
      </c>
      <c r="L19" s="167">
        <v>21</v>
      </c>
      <c r="M19" s="167">
        <f t="shared" ref="M19:M27" si="8">G19*(1+L19/100)</f>
        <v>0</v>
      </c>
      <c r="N19" s="160">
        <v>0.28799999999999998</v>
      </c>
      <c r="O19" s="160">
        <f t="shared" ref="O19:O27" si="9">ROUND(E19*N19,5)</f>
        <v>163.92959999999999</v>
      </c>
      <c r="P19" s="160">
        <v>0</v>
      </c>
      <c r="Q19" s="160">
        <f t="shared" ref="Q19:Q27" si="10">ROUND(E19*P19,5)</f>
        <v>0</v>
      </c>
      <c r="R19" s="160"/>
      <c r="S19" s="160"/>
      <c r="T19" s="161">
        <v>2.3E-2</v>
      </c>
      <c r="U19" s="160">
        <f t="shared" ref="U19:U27" si="11">ROUND(E19*T19,2)</f>
        <v>13.09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100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1">
        <v>11</v>
      </c>
      <c r="B20" s="157" t="s">
        <v>122</v>
      </c>
      <c r="C20" s="184" t="s">
        <v>123</v>
      </c>
      <c r="D20" s="159" t="s">
        <v>99</v>
      </c>
      <c r="E20" s="165">
        <v>392.7</v>
      </c>
      <c r="F20" s="167">
        <v>0</v>
      </c>
      <c r="G20" s="167">
        <v>0</v>
      </c>
      <c r="H20" s="167">
        <v>148.63999999999999</v>
      </c>
      <c r="I20" s="167">
        <f t="shared" si="6"/>
        <v>58370.93</v>
      </c>
      <c r="J20" s="167">
        <v>25.360000000000014</v>
      </c>
      <c r="K20" s="167">
        <f t="shared" si="7"/>
        <v>9958.8700000000008</v>
      </c>
      <c r="L20" s="167">
        <v>21</v>
      </c>
      <c r="M20" s="167">
        <f t="shared" si="8"/>
        <v>0</v>
      </c>
      <c r="N20" s="160">
        <v>0.378</v>
      </c>
      <c r="O20" s="160">
        <f t="shared" si="9"/>
        <v>148.44059999999999</v>
      </c>
      <c r="P20" s="160">
        <v>0</v>
      </c>
      <c r="Q20" s="160">
        <f t="shared" si="10"/>
        <v>0</v>
      </c>
      <c r="R20" s="160"/>
      <c r="S20" s="160"/>
      <c r="T20" s="161">
        <v>2.5999999999999999E-2</v>
      </c>
      <c r="U20" s="160">
        <f t="shared" si="11"/>
        <v>10.210000000000001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100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12</v>
      </c>
      <c r="B21" s="157" t="s">
        <v>124</v>
      </c>
      <c r="C21" s="184" t="s">
        <v>125</v>
      </c>
      <c r="D21" s="159" t="s">
        <v>99</v>
      </c>
      <c r="E21" s="165">
        <v>45</v>
      </c>
      <c r="F21" s="167">
        <v>0</v>
      </c>
      <c r="G21" s="167">
        <v>0</v>
      </c>
      <c r="H21" s="167">
        <v>221.61</v>
      </c>
      <c r="I21" s="167">
        <f t="shared" si="6"/>
        <v>9972.4500000000007</v>
      </c>
      <c r="J21" s="167">
        <v>78.389999999999986</v>
      </c>
      <c r="K21" s="167">
        <f t="shared" si="7"/>
        <v>3527.55</v>
      </c>
      <c r="L21" s="167">
        <v>21</v>
      </c>
      <c r="M21" s="167">
        <f t="shared" si="8"/>
        <v>0</v>
      </c>
      <c r="N21" s="160">
        <v>0.25335999999999997</v>
      </c>
      <c r="O21" s="160">
        <f t="shared" si="9"/>
        <v>11.401199999999999</v>
      </c>
      <c r="P21" s="160">
        <v>0</v>
      </c>
      <c r="Q21" s="160">
        <f t="shared" si="10"/>
        <v>0</v>
      </c>
      <c r="R21" s="160"/>
      <c r="S21" s="160"/>
      <c r="T21" s="161">
        <v>0.14199999999999999</v>
      </c>
      <c r="U21" s="160">
        <f t="shared" si="11"/>
        <v>6.39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100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>
        <v>13</v>
      </c>
      <c r="B22" s="157" t="s">
        <v>126</v>
      </c>
      <c r="C22" s="184" t="s">
        <v>127</v>
      </c>
      <c r="D22" s="159" t="s">
        <v>99</v>
      </c>
      <c r="E22" s="165">
        <v>392.7</v>
      </c>
      <c r="F22" s="167">
        <v>0</v>
      </c>
      <c r="G22" s="167">
        <v>0</v>
      </c>
      <c r="H22" s="167">
        <v>37.409999999999997</v>
      </c>
      <c r="I22" s="167">
        <f t="shared" si="6"/>
        <v>14690.91</v>
      </c>
      <c r="J22" s="167">
        <v>172.59</v>
      </c>
      <c r="K22" s="167">
        <f t="shared" si="7"/>
        <v>67776.09</v>
      </c>
      <c r="L22" s="167">
        <v>21</v>
      </c>
      <c r="M22" s="167">
        <f t="shared" si="8"/>
        <v>0</v>
      </c>
      <c r="N22" s="160">
        <v>7.3899999999999993E-2</v>
      </c>
      <c r="O22" s="160">
        <f t="shared" si="9"/>
        <v>29.020530000000001</v>
      </c>
      <c r="P22" s="160">
        <v>0</v>
      </c>
      <c r="Q22" s="160">
        <f t="shared" si="10"/>
        <v>0</v>
      </c>
      <c r="R22" s="160"/>
      <c r="S22" s="160"/>
      <c r="T22" s="161">
        <v>0.53</v>
      </c>
      <c r="U22" s="160">
        <f t="shared" si="11"/>
        <v>208.13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100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>
        <v>14</v>
      </c>
      <c r="B23" s="157" t="s">
        <v>128</v>
      </c>
      <c r="C23" s="184" t="s">
        <v>129</v>
      </c>
      <c r="D23" s="159" t="s">
        <v>99</v>
      </c>
      <c r="E23" s="165">
        <v>45</v>
      </c>
      <c r="F23" s="167">
        <v>0</v>
      </c>
      <c r="G23" s="167">
        <v>0</v>
      </c>
      <c r="H23" s="167">
        <v>39.130000000000003</v>
      </c>
      <c r="I23" s="167">
        <f t="shared" si="6"/>
        <v>1760.85</v>
      </c>
      <c r="J23" s="167">
        <v>175.87</v>
      </c>
      <c r="K23" s="167">
        <f t="shared" si="7"/>
        <v>7914.15</v>
      </c>
      <c r="L23" s="167">
        <v>21</v>
      </c>
      <c r="M23" s="167">
        <f t="shared" si="8"/>
        <v>0</v>
      </c>
      <c r="N23" s="160">
        <v>7.3899999999999993E-2</v>
      </c>
      <c r="O23" s="160">
        <f t="shared" si="9"/>
        <v>3.3254999999999999</v>
      </c>
      <c r="P23" s="160">
        <v>0</v>
      </c>
      <c r="Q23" s="160">
        <f t="shared" si="10"/>
        <v>0</v>
      </c>
      <c r="R23" s="160"/>
      <c r="S23" s="160"/>
      <c r="T23" s="161">
        <v>0.47799999999999998</v>
      </c>
      <c r="U23" s="160">
        <f t="shared" si="11"/>
        <v>21.51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100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>
        <v>15</v>
      </c>
      <c r="B24" s="157" t="s">
        <v>130</v>
      </c>
      <c r="C24" s="184" t="s">
        <v>131</v>
      </c>
      <c r="D24" s="159" t="s">
        <v>99</v>
      </c>
      <c r="E24" s="165">
        <v>392.7</v>
      </c>
      <c r="F24" s="167">
        <v>0</v>
      </c>
      <c r="G24" s="167">
        <v>0</v>
      </c>
      <c r="H24" s="167">
        <v>165</v>
      </c>
      <c r="I24" s="167">
        <f t="shared" si="6"/>
        <v>64795.5</v>
      </c>
      <c r="J24" s="167">
        <v>0</v>
      </c>
      <c r="K24" s="167">
        <f t="shared" si="7"/>
        <v>0</v>
      </c>
      <c r="L24" s="167">
        <v>21</v>
      </c>
      <c r="M24" s="167">
        <f t="shared" si="8"/>
        <v>0</v>
      </c>
      <c r="N24" s="160">
        <v>0.13100000000000001</v>
      </c>
      <c r="O24" s="160">
        <f t="shared" si="9"/>
        <v>51.4437</v>
      </c>
      <c r="P24" s="160">
        <v>0</v>
      </c>
      <c r="Q24" s="160">
        <f t="shared" si="10"/>
        <v>0</v>
      </c>
      <c r="R24" s="160"/>
      <c r="S24" s="160"/>
      <c r="T24" s="161">
        <v>0</v>
      </c>
      <c r="U24" s="160">
        <f t="shared" si="11"/>
        <v>0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132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>
        <v>16</v>
      </c>
      <c r="B25" s="157" t="s">
        <v>133</v>
      </c>
      <c r="C25" s="184" t="s">
        <v>134</v>
      </c>
      <c r="D25" s="159" t="s">
        <v>99</v>
      </c>
      <c r="E25" s="165">
        <v>45</v>
      </c>
      <c r="F25" s="167">
        <v>0</v>
      </c>
      <c r="G25" s="167">
        <v>0</v>
      </c>
      <c r="H25" s="167">
        <v>195</v>
      </c>
      <c r="I25" s="167">
        <f t="shared" si="6"/>
        <v>8775</v>
      </c>
      <c r="J25" s="167">
        <v>0</v>
      </c>
      <c r="K25" s="167">
        <f t="shared" si="7"/>
        <v>0</v>
      </c>
      <c r="L25" s="167">
        <v>21</v>
      </c>
      <c r="M25" s="167">
        <f t="shared" si="8"/>
        <v>0</v>
      </c>
      <c r="N25" s="160">
        <v>0.17599999999999999</v>
      </c>
      <c r="O25" s="160">
        <f t="shared" si="9"/>
        <v>7.92</v>
      </c>
      <c r="P25" s="160">
        <v>0</v>
      </c>
      <c r="Q25" s="160">
        <f t="shared" si="10"/>
        <v>0</v>
      </c>
      <c r="R25" s="160"/>
      <c r="S25" s="160"/>
      <c r="T25" s="161">
        <v>0</v>
      </c>
      <c r="U25" s="160">
        <f t="shared" si="11"/>
        <v>0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132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51">
        <v>17</v>
      </c>
      <c r="B26" s="157" t="s">
        <v>135</v>
      </c>
      <c r="C26" s="184" t="s">
        <v>136</v>
      </c>
      <c r="D26" s="159" t="s">
        <v>137</v>
      </c>
      <c r="E26" s="165">
        <v>10</v>
      </c>
      <c r="F26" s="167">
        <v>0</v>
      </c>
      <c r="G26" s="167">
        <v>0</v>
      </c>
      <c r="H26" s="167">
        <v>718.2</v>
      </c>
      <c r="I26" s="167">
        <f t="shared" si="6"/>
        <v>7182</v>
      </c>
      <c r="J26" s="167">
        <v>106.79999999999995</v>
      </c>
      <c r="K26" s="167">
        <f t="shared" si="7"/>
        <v>1068</v>
      </c>
      <c r="L26" s="167">
        <v>21</v>
      </c>
      <c r="M26" s="167">
        <f t="shared" si="8"/>
        <v>0</v>
      </c>
      <c r="N26" s="160">
        <v>0.11813</v>
      </c>
      <c r="O26" s="160">
        <f t="shared" si="9"/>
        <v>1.1813</v>
      </c>
      <c r="P26" s="160">
        <v>0</v>
      </c>
      <c r="Q26" s="160">
        <f t="shared" si="10"/>
        <v>0</v>
      </c>
      <c r="R26" s="160"/>
      <c r="S26" s="160"/>
      <c r="T26" s="161">
        <v>0.24782000000000001</v>
      </c>
      <c r="U26" s="160">
        <f t="shared" si="11"/>
        <v>2.48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100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>
        <v>18</v>
      </c>
      <c r="B27" s="157" t="s">
        <v>138</v>
      </c>
      <c r="C27" s="184" t="s">
        <v>139</v>
      </c>
      <c r="D27" s="159" t="s">
        <v>103</v>
      </c>
      <c r="E27" s="165">
        <v>40</v>
      </c>
      <c r="F27" s="167">
        <v>0</v>
      </c>
      <c r="G27" s="167">
        <v>0</v>
      </c>
      <c r="H27" s="167">
        <v>50.57</v>
      </c>
      <c r="I27" s="167">
        <f t="shared" si="6"/>
        <v>2022.8</v>
      </c>
      <c r="J27" s="167">
        <v>29.43</v>
      </c>
      <c r="K27" s="167">
        <f t="shared" si="7"/>
        <v>1177.2</v>
      </c>
      <c r="L27" s="167">
        <v>21</v>
      </c>
      <c r="M27" s="167">
        <f t="shared" si="8"/>
        <v>0</v>
      </c>
      <c r="N27" s="160">
        <v>3.5999999999999999E-3</v>
      </c>
      <c r="O27" s="160">
        <f t="shared" si="9"/>
        <v>0.14399999999999999</v>
      </c>
      <c r="P27" s="160">
        <v>0</v>
      </c>
      <c r="Q27" s="160">
        <f t="shared" si="10"/>
        <v>0</v>
      </c>
      <c r="R27" s="160"/>
      <c r="S27" s="160"/>
      <c r="T27" s="161">
        <v>4.5999999999999999E-2</v>
      </c>
      <c r="U27" s="160">
        <f t="shared" si="11"/>
        <v>1.84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100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52" t="s">
        <v>95</v>
      </c>
      <c r="B28" s="158" t="s">
        <v>60</v>
      </c>
      <c r="C28" s="185" t="s">
        <v>61</v>
      </c>
      <c r="D28" s="162"/>
      <c r="E28" s="166"/>
      <c r="F28" s="168">
        <v>0</v>
      </c>
      <c r="G28" s="168">
        <v>0</v>
      </c>
      <c r="H28" s="168"/>
      <c r="I28" s="168">
        <f>SUM(I29:I36)</f>
        <v>90311.86</v>
      </c>
      <c r="J28" s="168"/>
      <c r="K28" s="168">
        <f>SUM(K29:K36)</f>
        <v>36426.14</v>
      </c>
      <c r="L28" s="168"/>
      <c r="M28" s="168">
        <f>SUM(M29:M36)</f>
        <v>0</v>
      </c>
      <c r="N28" s="163"/>
      <c r="O28" s="163">
        <f>SUM(O29:O36)</f>
        <v>85.335999999999984</v>
      </c>
      <c r="P28" s="163"/>
      <c r="Q28" s="163">
        <f>SUM(Q29:Q36)</f>
        <v>0</v>
      </c>
      <c r="R28" s="163"/>
      <c r="S28" s="163"/>
      <c r="T28" s="164"/>
      <c r="U28" s="163">
        <f>SUM(U29:U36)</f>
        <v>78.48</v>
      </c>
      <c r="AE28" t="s">
        <v>96</v>
      </c>
    </row>
    <row r="29" spans="1:60" outlineLevel="1" x14ac:dyDescent="0.2">
      <c r="A29" s="151">
        <v>19</v>
      </c>
      <c r="B29" s="157" t="s">
        <v>140</v>
      </c>
      <c r="C29" s="184" t="s">
        <v>141</v>
      </c>
      <c r="D29" s="159" t="s">
        <v>103</v>
      </c>
      <c r="E29" s="165">
        <v>262</v>
      </c>
      <c r="F29" s="167">
        <v>0</v>
      </c>
      <c r="G29" s="167">
        <v>0</v>
      </c>
      <c r="H29" s="167">
        <v>127.03</v>
      </c>
      <c r="I29" s="167">
        <f t="shared" ref="I29:I36" si="12">ROUND(E29*H29,2)</f>
        <v>33281.86</v>
      </c>
      <c r="J29" s="167">
        <v>72.97</v>
      </c>
      <c r="K29" s="167">
        <f t="shared" ref="K29:K36" si="13">ROUND(E29*J29,2)</f>
        <v>19118.14</v>
      </c>
      <c r="L29" s="167">
        <v>21</v>
      </c>
      <c r="M29" s="167">
        <f t="shared" ref="M29:M36" si="14">G29*(1+L29/100)</f>
        <v>0</v>
      </c>
      <c r="N29" s="160">
        <v>0.1525</v>
      </c>
      <c r="O29" s="160">
        <f t="shared" ref="O29:O36" si="15">ROUND(E29*N29,5)</f>
        <v>39.954999999999998</v>
      </c>
      <c r="P29" s="160">
        <v>0</v>
      </c>
      <c r="Q29" s="160">
        <f t="shared" ref="Q29:Q36" si="16">ROUND(E29*P29,5)</f>
        <v>0</v>
      </c>
      <c r="R29" s="160"/>
      <c r="S29" s="160"/>
      <c r="T29" s="161">
        <v>0.16200000000000001</v>
      </c>
      <c r="U29" s="160">
        <f t="shared" ref="U29:U36" si="17">ROUND(E29*T29,2)</f>
        <v>42.44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100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20</v>
      </c>
      <c r="B30" s="157" t="s">
        <v>142</v>
      </c>
      <c r="C30" s="184" t="s">
        <v>143</v>
      </c>
      <c r="D30" s="159" t="s">
        <v>103</v>
      </c>
      <c r="E30" s="165">
        <v>40</v>
      </c>
      <c r="F30" s="167">
        <v>0</v>
      </c>
      <c r="G30" s="167">
        <v>0</v>
      </c>
      <c r="H30" s="167">
        <v>147.12</v>
      </c>
      <c r="I30" s="167">
        <f t="shared" si="12"/>
        <v>5884.8</v>
      </c>
      <c r="J30" s="167">
        <v>122.88</v>
      </c>
      <c r="K30" s="167">
        <f t="shared" si="13"/>
        <v>4915.2</v>
      </c>
      <c r="L30" s="167">
        <v>21</v>
      </c>
      <c r="M30" s="167">
        <f t="shared" si="14"/>
        <v>0</v>
      </c>
      <c r="N30" s="160">
        <v>0.188</v>
      </c>
      <c r="O30" s="160">
        <f t="shared" si="15"/>
        <v>7.52</v>
      </c>
      <c r="P30" s="160">
        <v>0</v>
      </c>
      <c r="Q30" s="160">
        <f t="shared" si="16"/>
        <v>0</v>
      </c>
      <c r="R30" s="160"/>
      <c r="S30" s="160"/>
      <c r="T30" s="161">
        <v>0.27200000000000002</v>
      </c>
      <c r="U30" s="160">
        <f t="shared" si="17"/>
        <v>10.88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100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1">
        <v>21</v>
      </c>
      <c r="B31" s="157" t="s">
        <v>144</v>
      </c>
      <c r="C31" s="184" t="s">
        <v>145</v>
      </c>
      <c r="D31" s="159" t="s">
        <v>103</v>
      </c>
      <c r="E31" s="165">
        <v>150</v>
      </c>
      <c r="F31" s="167">
        <v>0</v>
      </c>
      <c r="G31" s="167">
        <v>0</v>
      </c>
      <c r="H31" s="167">
        <v>85.32</v>
      </c>
      <c r="I31" s="167">
        <f t="shared" si="12"/>
        <v>12798</v>
      </c>
      <c r="J31" s="167">
        <v>64.680000000000007</v>
      </c>
      <c r="K31" s="167">
        <f t="shared" si="13"/>
        <v>9702</v>
      </c>
      <c r="L31" s="167">
        <v>21</v>
      </c>
      <c r="M31" s="167">
        <f t="shared" si="14"/>
        <v>0</v>
      </c>
      <c r="N31" s="160">
        <v>0.10249999999999999</v>
      </c>
      <c r="O31" s="160">
        <f t="shared" si="15"/>
        <v>15.375</v>
      </c>
      <c r="P31" s="160">
        <v>0</v>
      </c>
      <c r="Q31" s="160">
        <f t="shared" si="16"/>
        <v>0</v>
      </c>
      <c r="R31" s="160"/>
      <c r="S31" s="160"/>
      <c r="T31" s="161">
        <v>0.14000000000000001</v>
      </c>
      <c r="U31" s="160">
        <f t="shared" si="17"/>
        <v>21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100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>
        <v>22</v>
      </c>
      <c r="B32" s="157" t="s">
        <v>146</v>
      </c>
      <c r="C32" s="184" t="s">
        <v>147</v>
      </c>
      <c r="D32" s="159" t="s">
        <v>137</v>
      </c>
      <c r="E32" s="165">
        <v>40</v>
      </c>
      <c r="F32" s="167">
        <v>0</v>
      </c>
      <c r="G32" s="167">
        <v>0</v>
      </c>
      <c r="H32" s="167">
        <v>105</v>
      </c>
      <c r="I32" s="167">
        <f t="shared" si="12"/>
        <v>4200</v>
      </c>
      <c r="J32" s="167">
        <v>0</v>
      </c>
      <c r="K32" s="167">
        <f t="shared" si="13"/>
        <v>0</v>
      </c>
      <c r="L32" s="167">
        <v>21</v>
      </c>
      <c r="M32" s="167">
        <f t="shared" si="14"/>
        <v>0</v>
      </c>
      <c r="N32" s="160">
        <v>8.1000000000000003E-2</v>
      </c>
      <c r="O32" s="160">
        <f t="shared" si="15"/>
        <v>3.24</v>
      </c>
      <c r="P32" s="160">
        <v>0</v>
      </c>
      <c r="Q32" s="160">
        <f t="shared" si="16"/>
        <v>0</v>
      </c>
      <c r="R32" s="160"/>
      <c r="S32" s="160"/>
      <c r="T32" s="161">
        <v>0</v>
      </c>
      <c r="U32" s="160">
        <f t="shared" si="17"/>
        <v>0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132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51">
        <v>23</v>
      </c>
      <c r="B33" s="157" t="s">
        <v>148</v>
      </c>
      <c r="C33" s="184" t="s">
        <v>149</v>
      </c>
      <c r="D33" s="159" t="s">
        <v>137</v>
      </c>
      <c r="E33" s="165">
        <v>262</v>
      </c>
      <c r="F33" s="167">
        <v>0</v>
      </c>
      <c r="G33" s="167">
        <v>0</v>
      </c>
      <c r="H33" s="167">
        <v>86</v>
      </c>
      <c r="I33" s="167">
        <f t="shared" si="12"/>
        <v>22532</v>
      </c>
      <c r="J33" s="167">
        <v>0</v>
      </c>
      <c r="K33" s="167">
        <f t="shared" si="13"/>
        <v>0</v>
      </c>
      <c r="L33" s="167">
        <v>21</v>
      </c>
      <c r="M33" s="167">
        <f t="shared" si="14"/>
        <v>0</v>
      </c>
      <c r="N33" s="160">
        <v>5.8000000000000003E-2</v>
      </c>
      <c r="O33" s="160">
        <f t="shared" si="15"/>
        <v>15.196</v>
      </c>
      <c r="P33" s="160">
        <v>0</v>
      </c>
      <c r="Q33" s="160">
        <f t="shared" si="16"/>
        <v>0</v>
      </c>
      <c r="R33" s="160"/>
      <c r="S33" s="160"/>
      <c r="T33" s="161">
        <v>0</v>
      </c>
      <c r="U33" s="160">
        <f t="shared" si="17"/>
        <v>0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132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>
        <v>24</v>
      </c>
      <c r="B34" s="157" t="s">
        <v>150</v>
      </c>
      <c r="C34" s="184" t="s">
        <v>151</v>
      </c>
      <c r="D34" s="159" t="s">
        <v>137</v>
      </c>
      <c r="E34" s="165">
        <v>150</v>
      </c>
      <c r="F34" s="167">
        <v>0</v>
      </c>
      <c r="G34" s="167">
        <v>0</v>
      </c>
      <c r="H34" s="167">
        <v>65</v>
      </c>
      <c r="I34" s="167">
        <f t="shared" si="12"/>
        <v>9750</v>
      </c>
      <c r="J34" s="167">
        <v>0</v>
      </c>
      <c r="K34" s="167">
        <f t="shared" si="13"/>
        <v>0</v>
      </c>
      <c r="L34" s="167">
        <v>21</v>
      </c>
      <c r="M34" s="167">
        <f t="shared" si="14"/>
        <v>0</v>
      </c>
      <c r="N34" s="160">
        <v>2.7E-2</v>
      </c>
      <c r="O34" s="160">
        <f t="shared" si="15"/>
        <v>4.05</v>
      </c>
      <c r="P34" s="160">
        <v>0</v>
      </c>
      <c r="Q34" s="160">
        <f t="shared" si="16"/>
        <v>0</v>
      </c>
      <c r="R34" s="160"/>
      <c r="S34" s="160"/>
      <c r="T34" s="161">
        <v>0</v>
      </c>
      <c r="U34" s="160">
        <f t="shared" si="17"/>
        <v>0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132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>
        <v>25</v>
      </c>
      <c r="B35" s="157" t="s">
        <v>152</v>
      </c>
      <c r="C35" s="184" t="s">
        <v>153</v>
      </c>
      <c r="D35" s="159" t="s">
        <v>103</v>
      </c>
      <c r="E35" s="165">
        <v>40</v>
      </c>
      <c r="F35" s="167">
        <v>0</v>
      </c>
      <c r="G35" s="167">
        <v>0</v>
      </c>
      <c r="H35" s="167">
        <v>46.63</v>
      </c>
      <c r="I35" s="167">
        <f t="shared" si="12"/>
        <v>1865.2</v>
      </c>
      <c r="J35" s="167">
        <v>30.57</v>
      </c>
      <c r="K35" s="167">
        <f t="shared" si="13"/>
        <v>1222.8</v>
      </c>
      <c r="L35" s="167">
        <v>21</v>
      </c>
      <c r="M35" s="167">
        <f t="shared" si="14"/>
        <v>0</v>
      </c>
      <c r="N35" s="160">
        <v>0</v>
      </c>
      <c r="O35" s="160">
        <f t="shared" si="15"/>
        <v>0</v>
      </c>
      <c r="P35" s="160">
        <v>0</v>
      </c>
      <c r="Q35" s="160">
        <f t="shared" si="16"/>
        <v>0</v>
      </c>
      <c r="R35" s="160"/>
      <c r="S35" s="160"/>
      <c r="T35" s="161">
        <v>3.6999999999999998E-2</v>
      </c>
      <c r="U35" s="160">
        <f t="shared" si="17"/>
        <v>1.48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100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>
        <v>26</v>
      </c>
      <c r="B36" s="157" t="s">
        <v>154</v>
      </c>
      <c r="C36" s="184" t="s">
        <v>155</v>
      </c>
      <c r="D36" s="159" t="s">
        <v>103</v>
      </c>
      <c r="E36" s="165">
        <v>40</v>
      </c>
      <c r="F36" s="167">
        <v>0</v>
      </c>
      <c r="G36" s="167">
        <v>0</v>
      </c>
      <c r="H36" s="167">
        <v>0</v>
      </c>
      <c r="I36" s="167">
        <f t="shared" si="12"/>
        <v>0</v>
      </c>
      <c r="J36" s="167">
        <v>36.700000000000003</v>
      </c>
      <c r="K36" s="167">
        <f t="shared" si="13"/>
        <v>1468</v>
      </c>
      <c r="L36" s="167">
        <v>21</v>
      </c>
      <c r="M36" s="167">
        <f t="shared" si="14"/>
        <v>0</v>
      </c>
      <c r="N36" s="160">
        <v>0</v>
      </c>
      <c r="O36" s="160">
        <f t="shared" si="15"/>
        <v>0</v>
      </c>
      <c r="P36" s="160">
        <v>0</v>
      </c>
      <c r="Q36" s="160">
        <f t="shared" si="16"/>
        <v>0</v>
      </c>
      <c r="R36" s="160"/>
      <c r="S36" s="160"/>
      <c r="T36" s="161">
        <v>6.7000000000000004E-2</v>
      </c>
      <c r="U36" s="160">
        <f t="shared" si="17"/>
        <v>2.68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100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52" t="s">
        <v>95</v>
      </c>
      <c r="B37" s="158" t="s">
        <v>62</v>
      </c>
      <c r="C37" s="185" t="s">
        <v>63</v>
      </c>
      <c r="D37" s="162"/>
      <c r="E37" s="166"/>
      <c r="F37" s="168">
        <v>0</v>
      </c>
      <c r="G37" s="168">
        <v>0</v>
      </c>
      <c r="H37" s="168"/>
      <c r="I37" s="168">
        <f>SUM(I38:I39)</f>
        <v>161.62</v>
      </c>
      <c r="J37" s="168"/>
      <c r="K37" s="168">
        <f>SUM(K38:K39)</f>
        <v>18756.900000000001</v>
      </c>
      <c r="L37" s="168"/>
      <c r="M37" s="168">
        <f>SUM(M38:M39)</f>
        <v>0</v>
      </c>
      <c r="N37" s="163"/>
      <c r="O37" s="163">
        <f>SUM(O38:O39)</f>
        <v>6.8100000000000001E-3</v>
      </c>
      <c r="P37" s="163"/>
      <c r="Q37" s="163">
        <f>SUM(Q38:Q39)</f>
        <v>29.509499999999999</v>
      </c>
      <c r="R37" s="163"/>
      <c r="S37" s="163"/>
      <c r="T37" s="164"/>
      <c r="U37" s="163">
        <f>SUM(U38:U39)</f>
        <v>37.25</v>
      </c>
      <c r="AE37" t="s">
        <v>96</v>
      </c>
    </row>
    <row r="38" spans="1:60" outlineLevel="1" x14ac:dyDescent="0.2">
      <c r="A38" s="151">
        <v>27</v>
      </c>
      <c r="B38" s="157" t="s">
        <v>156</v>
      </c>
      <c r="C38" s="184" t="s">
        <v>157</v>
      </c>
      <c r="D38" s="159" t="s">
        <v>106</v>
      </c>
      <c r="E38" s="165">
        <v>7.7249999999999996</v>
      </c>
      <c r="F38" s="167">
        <v>0</v>
      </c>
      <c r="G38" s="167">
        <v>0</v>
      </c>
      <c r="H38" s="167">
        <v>0</v>
      </c>
      <c r="I38" s="167">
        <f>ROUND(E38*H38,2)</f>
        <v>0</v>
      </c>
      <c r="J38" s="167">
        <v>922</v>
      </c>
      <c r="K38" s="167">
        <f>ROUND(E38*J38,2)</f>
        <v>7122.45</v>
      </c>
      <c r="L38" s="167">
        <v>21</v>
      </c>
      <c r="M38" s="167">
        <f>G38*(1+L38/100)</f>
        <v>0</v>
      </c>
      <c r="N38" s="160">
        <v>0</v>
      </c>
      <c r="O38" s="160">
        <f>ROUND(E38*N38,5)</f>
        <v>0</v>
      </c>
      <c r="P38" s="160">
        <v>2.5</v>
      </c>
      <c r="Q38" s="160">
        <f>ROUND(E38*P38,5)</f>
        <v>19.3125</v>
      </c>
      <c r="R38" s="160"/>
      <c r="S38" s="160"/>
      <c r="T38" s="161">
        <v>1.8240000000000001</v>
      </c>
      <c r="U38" s="160">
        <f>ROUND(E38*T38,2)</f>
        <v>14.09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100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28</v>
      </c>
      <c r="B39" s="157" t="s">
        <v>158</v>
      </c>
      <c r="C39" s="184" t="s">
        <v>159</v>
      </c>
      <c r="D39" s="159" t="s">
        <v>106</v>
      </c>
      <c r="E39" s="165">
        <v>4.6349999999999998</v>
      </c>
      <c r="F39" s="167">
        <v>0</v>
      </c>
      <c r="G39" s="167">
        <v>0</v>
      </c>
      <c r="H39" s="167">
        <v>34.869999999999997</v>
      </c>
      <c r="I39" s="167">
        <f>ROUND(E39*H39,2)</f>
        <v>161.62</v>
      </c>
      <c r="J39" s="167">
        <v>2510.13</v>
      </c>
      <c r="K39" s="167">
        <f>ROUND(E39*J39,2)</f>
        <v>11634.45</v>
      </c>
      <c r="L39" s="167">
        <v>21</v>
      </c>
      <c r="M39" s="167">
        <f>G39*(1+L39/100)</f>
        <v>0</v>
      </c>
      <c r="N39" s="160">
        <v>1.47E-3</v>
      </c>
      <c r="O39" s="160">
        <f>ROUND(E39*N39,5)</f>
        <v>6.8100000000000001E-3</v>
      </c>
      <c r="P39" s="160">
        <v>2.2000000000000002</v>
      </c>
      <c r="Q39" s="160">
        <f>ROUND(E39*P39,5)</f>
        <v>10.196999999999999</v>
      </c>
      <c r="R39" s="160"/>
      <c r="S39" s="160"/>
      <c r="T39" s="161">
        <v>4.9960000000000004</v>
      </c>
      <c r="U39" s="160">
        <f>ROUND(E39*T39,2)</f>
        <v>23.16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100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52" t="s">
        <v>95</v>
      </c>
      <c r="B40" s="158" t="s">
        <v>64</v>
      </c>
      <c r="C40" s="185" t="s">
        <v>65</v>
      </c>
      <c r="D40" s="162"/>
      <c r="E40" s="166"/>
      <c r="F40" s="168">
        <v>0</v>
      </c>
      <c r="G40" s="168">
        <v>0</v>
      </c>
      <c r="H40" s="168"/>
      <c r="I40" s="168">
        <f>SUM(I41:I44)</f>
        <v>0</v>
      </c>
      <c r="J40" s="168"/>
      <c r="K40" s="168">
        <f>SUM(K41:K44)</f>
        <v>51118.3</v>
      </c>
      <c r="L40" s="168"/>
      <c r="M40" s="168">
        <f>SUM(M41:M44)</f>
        <v>0</v>
      </c>
      <c r="N40" s="163"/>
      <c r="O40" s="163">
        <f>SUM(O41:O44)</f>
        <v>0</v>
      </c>
      <c r="P40" s="163"/>
      <c r="Q40" s="163">
        <f>SUM(Q41:Q44)</f>
        <v>0</v>
      </c>
      <c r="R40" s="163"/>
      <c r="S40" s="163"/>
      <c r="T40" s="164"/>
      <c r="U40" s="163">
        <f>SUM(U41:U44)</f>
        <v>16.100000000000001</v>
      </c>
      <c r="AE40" t="s">
        <v>96</v>
      </c>
    </row>
    <row r="41" spans="1:60" outlineLevel="1" x14ac:dyDescent="0.2">
      <c r="A41" s="151">
        <v>29</v>
      </c>
      <c r="B41" s="157" t="s">
        <v>160</v>
      </c>
      <c r="C41" s="184" t="s">
        <v>161</v>
      </c>
      <c r="D41" s="159" t="s">
        <v>162</v>
      </c>
      <c r="E41" s="165">
        <v>94.663499999999999</v>
      </c>
      <c r="F41" s="167">
        <v>0</v>
      </c>
      <c r="G41" s="167">
        <v>0</v>
      </c>
      <c r="H41" s="167">
        <v>0</v>
      </c>
      <c r="I41" s="167">
        <f>ROUND(E41*H41,2)</f>
        <v>0</v>
      </c>
      <c r="J41" s="167">
        <v>125</v>
      </c>
      <c r="K41" s="167">
        <f>ROUND(E41*J41,2)</f>
        <v>11832.94</v>
      </c>
      <c r="L41" s="167">
        <v>21</v>
      </c>
      <c r="M41" s="167">
        <f>G41*(1+L41/100)</f>
        <v>0</v>
      </c>
      <c r="N41" s="160">
        <v>0</v>
      </c>
      <c r="O41" s="160">
        <f>ROUND(E41*N41,5)</f>
        <v>0</v>
      </c>
      <c r="P41" s="160">
        <v>0</v>
      </c>
      <c r="Q41" s="160">
        <f>ROUND(E41*P41,5)</f>
        <v>0</v>
      </c>
      <c r="R41" s="160"/>
      <c r="S41" s="160"/>
      <c r="T41" s="161">
        <v>0.16</v>
      </c>
      <c r="U41" s="160">
        <f>ROUND(E41*T41,2)</f>
        <v>15.15</v>
      </c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100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1">
        <v>30</v>
      </c>
      <c r="B42" s="157" t="s">
        <v>163</v>
      </c>
      <c r="C42" s="184" t="s">
        <v>164</v>
      </c>
      <c r="D42" s="159" t="s">
        <v>162</v>
      </c>
      <c r="E42" s="165">
        <v>94.663499999999999</v>
      </c>
      <c r="F42" s="167">
        <v>0</v>
      </c>
      <c r="G42" s="167">
        <v>0</v>
      </c>
      <c r="H42" s="167">
        <v>0</v>
      </c>
      <c r="I42" s="167">
        <f>ROUND(E42*H42,2)</f>
        <v>0</v>
      </c>
      <c r="J42" s="167">
        <v>55</v>
      </c>
      <c r="K42" s="167">
        <f>ROUND(E42*J42,2)</f>
        <v>5206.49</v>
      </c>
      <c r="L42" s="167">
        <v>21</v>
      </c>
      <c r="M42" s="167">
        <f>G42*(1+L42/100)</f>
        <v>0</v>
      </c>
      <c r="N42" s="160">
        <v>0</v>
      </c>
      <c r="O42" s="160">
        <f>ROUND(E42*N42,5)</f>
        <v>0</v>
      </c>
      <c r="P42" s="160">
        <v>0</v>
      </c>
      <c r="Q42" s="160">
        <f>ROUND(E42*P42,5)</f>
        <v>0</v>
      </c>
      <c r="R42" s="160"/>
      <c r="S42" s="160"/>
      <c r="T42" s="161">
        <v>0.01</v>
      </c>
      <c r="U42" s="160">
        <f>ROUND(E42*T42,2)</f>
        <v>0.95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100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1">
        <v>31</v>
      </c>
      <c r="B43" s="157" t="s">
        <v>165</v>
      </c>
      <c r="C43" s="184" t="s">
        <v>166</v>
      </c>
      <c r="D43" s="159" t="s">
        <v>162</v>
      </c>
      <c r="E43" s="165">
        <v>1325.289</v>
      </c>
      <c r="F43" s="167">
        <v>0</v>
      </c>
      <c r="G43" s="167">
        <v>0</v>
      </c>
      <c r="H43" s="167">
        <v>0</v>
      </c>
      <c r="I43" s="167">
        <f>ROUND(E43*H43,2)</f>
        <v>0</v>
      </c>
      <c r="J43" s="167">
        <v>15</v>
      </c>
      <c r="K43" s="167">
        <f>ROUND(E43*J43,2)</f>
        <v>19879.34</v>
      </c>
      <c r="L43" s="167">
        <v>21</v>
      </c>
      <c r="M43" s="167">
        <f>G43*(1+L43/100)</f>
        <v>0</v>
      </c>
      <c r="N43" s="160">
        <v>0</v>
      </c>
      <c r="O43" s="160">
        <f>ROUND(E43*N43,5)</f>
        <v>0</v>
      </c>
      <c r="P43" s="160">
        <v>0</v>
      </c>
      <c r="Q43" s="160">
        <f>ROUND(E43*P43,5)</f>
        <v>0</v>
      </c>
      <c r="R43" s="160"/>
      <c r="S43" s="160"/>
      <c r="T43" s="161">
        <v>0</v>
      </c>
      <c r="U43" s="160">
        <f>ROUND(E43*T43,2)</f>
        <v>0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100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1">
        <v>32</v>
      </c>
      <c r="B44" s="157" t="s">
        <v>167</v>
      </c>
      <c r="C44" s="184" t="s">
        <v>168</v>
      </c>
      <c r="D44" s="159" t="s">
        <v>162</v>
      </c>
      <c r="E44" s="165">
        <v>94.663499999999999</v>
      </c>
      <c r="F44" s="167">
        <v>150</v>
      </c>
      <c r="G44" s="167">
        <v>0</v>
      </c>
      <c r="H44" s="167">
        <v>0</v>
      </c>
      <c r="I44" s="167">
        <f>ROUND(E44*H44,2)</f>
        <v>0</v>
      </c>
      <c r="J44" s="167">
        <v>150</v>
      </c>
      <c r="K44" s="167">
        <f>ROUND(E44*J44,2)</f>
        <v>14199.53</v>
      </c>
      <c r="L44" s="167">
        <v>21</v>
      </c>
      <c r="M44" s="167">
        <f>G44*(1+L44/100)</f>
        <v>0</v>
      </c>
      <c r="N44" s="160">
        <v>0</v>
      </c>
      <c r="O44" s="160">
        <f>ROUND(E44*N44,5)</f>
        <v>0</v>
      </c>
      <c r="P44" s="160">
        <v>0</v>
      </c>
      <c r="Q44" s="160">
        <f>ROUND(E44*P44,5)</f>
        <v>0</v>
      </c>
      <c r="R44" s="160"/>
      <c r="S44" s="160"/>
      <c r="T44" s="161">
        <v>0</v>
      </c>
      <c r="U44" s="160">
        <f>ROUND(E44*T44,2)</f>
        <v>0</v>
      </c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100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52" t="s">
        <v>95</v>
      </c>
      <c r="B45" s="158" t="s">
        <v>66</v>
      </c>
      <c r="C45" s="185" t="s">
        <v>67</v>
      </c>
      <c r="D45" s="162"/>
      <c r="E45" s="166"/>
      <c r="F45" s="168">
        <v>0</v>
      </c>
      <c r="G45" s="168">
        <v>0</v>
      </c>
      <c r="H45" s="168"/>
      <c r="I45" s="168">
        <f>SUM(I46:I46)</f>
        <v>0</v>
      </c>
      <c r="J45" s="168"/>
      <c r="K45" s="168">
        <f>SUM(K46:K46)</f>
        <v>75323.44</v>
      </c>
      <c r="L45" s="168"/>
      <c r="M45" s="168">
        <f>SUM(M46:M46)</f>
        <v>0</v>
      </c>
      <c r="N45" s="163"/>
      <c r="O45" s="163">
        <f>SUM(O46:O46)</f>
        <v>0</v>
      </c>
      <c r="P45" s="163"/>
      <c r="Q45" s="163">
        <f>SUM(Q46:Q46)</f>
        <v>0</v>
      </c>
      <c r="R45" s="163"/>
      <c r="S45" s="163"/>
      <c r="T45" s="164"/>
      <c r="U45" s="163">
        <f>SUM(U46:U46)</f>
        <v>195.84</v>
      </c>
      <c r="AE45" t="s">
        <v>96</v>
      </c>
    </row>
    <row r="46" spans="1:60" outlineLevel="1" x14ac:dyDescent="0.2">
      <c r="A46" s="177">
        <v>33</v>
      </c>
      <c r="B46" s="178" t="s">
        <v>169</v>
      </c>
      <c r="C46" s="186" t="s">
        <v>170</v>
      </c>
      <c r="D46" s="179" t="s">
        <v>162</v>
      </c>
      <c r="E46" s="180">
        <v>502.15629000000001</v>
      </c>
      <c r="F46" s="181">
        <v>0</v>
      </c>
      <c r="G46" s="181">
        <v>0</v>
      </c>
      <c r="H46" s="181">
        <v>0</v>
      </c>
      <c r="I46" s="181">
        <f>ROUND(E46*H46,2)</f>
        <v>0</v>
      </c>
      <c r="J46" s="181">
        <v>150</v>
      </c>
      <c r="K46" s="181">
        <f>ROUND(E46*J46,2)</f>
        <v>75323.44</v>
      </c>
      <c r="L46" s="181">
        <v>21</v>
      </c>
      <c r="M46" s="181">
        <f>G46*(1+L46/100)</f>
        <v>0</v>
      </c>
      <c r="N46" s="182">
        <v>0</v>
      </c>
      <c r="O46" s="182">
        <f>ROUND(E46*N46,5)</f>
        <v>0</v>
      </c>
      <c r="P46" s="182">
        <v>0</v>
      </c>
      <c r="Q46" s="182">
        <f>ROUND(E46*P46,5)</f>
        <v>0</v>
      </c>
      <c r="R46" s="182"/>
      <c r="S46" s="182"/>
      <c r="T46" s="183">
        <v>0.39</v>
      </c>
      <c r="U46" s="182">
        <f>ROUND(E46*T46,2)</f>
        <v>195.84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100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6"/>
      <c r="B47" s="7" t="s">
        <v>171</v>
      </c>
      <c r="C47" s="187" t="s">
        <v>171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C48" s="188"/>
      <c r="AE48" t="s">
        <v>172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2021-06-16T04:35:17Z</dcterms:modified>
</cp:coreProperties>
</file>