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----- DATA ------\PROJEKTY\Višňové - stavby\Konzultace VIŠŇOVÉ\ROZPOČTY VIŠNOVÉ\"/>
    </mc:Choice>
  </mc:AlternateContent>
  <xr:revisionPtr revIDLastSave="0" documentId="13_ncr:1_{C034F8CB-4A95-4446-9777-B77348BEA728}" xr6:coauthVersionLast="46" xr6:coauthVersionMax="46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I01 1 Pol" sheetId="12" r:id="rId4"/>
    <sheet name="N01 1 Pol" sheetId="13" r:id="rId5"/>
    <sheet name="VN 2 Pol" sheetId="14" r:id="rId6"/>
  </sheets>
  <externalReferences>
    <externalReference r:id="rId7"/>
  </externalReferences>
  <definedNames>
    <definedName name="CelkemDPHVypocet" localSheetId="1">Stavba!$H$46</definedName>
    <definedName name="CenaCelkem">Stavba!$G$29</definedName>
    <definedName name="CenaCelkemBezDPH">Stavba!$G$28</definedName>
    <definedName name="CenaCelkemVypocet" localSheetId="1">Stavba!$I$46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'I01 1 Pol'!$1:$7</definedName>
    <definedName name="_xlnm.Print_Titles" localSheetId="4">'N01 1 Pol'!$1:$7</definedName>
    <definedName name="_xlnm.Print_Titles" localSheetId="5">'VN 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'I01 1 Pol'!$A$1:$X$93</definedName>
    <definedName name="_xlnm.Print_Area" localSheetId="4">'N01 1 Pol'!$A$1:$X$123</definedName>
    <definedName name="_xlnm.Print_Area" localSheetId="1">Stavba!$A$1:$J$72</definedName>
    <definedName name="_xlnm.Print_Area" localSheetId="5">'VN 2 Pol'!$A$1:$X$11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Stavba!$F$46</definedName>
    <definedName name="ZakladDPHZakl">Stavba!$G$25</definedName>
    <definedName name="ZakladDPHZaklVypocet" localSheetId="1">Stavba!$G$46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8" i="14" l="1"/>
  <c r="Q8" i="14"/>
  <c r="G9" i="14"/>
  <c r="M9" i="14" s="1"/>
  <c r="M8" i="14" s="1"/>
  <c r="I9" i="14"/>
  <c r="I8" i="14" s="1"/>
  <c r="K9" i="14"/>
  <c r="K8" i="14" s="1"/>
  <c r="O9" i="14"/>
  <c r="O8" i="14" s="1"/>
  <c r="Q9" i="14"/>
  <c r="V9" i="14"/>
  <c r="V8" i="14" s="1"/>
  <c r="BA93" i="13"/>
  <c r="BA85" i="13"/>
  <c r="G8" i="13"/>
  <c r="I8" i="13"/>
  <c r="G9" i="13"/>
  <c r="M9" i="13" s="1"/>
  <c r="I9" i="13"/>
  <c r="K9" i="13"/>
  <c r="K8" i="13" s="1"/>
  <c r="O9" i="13"/>
  <c r="O8" i="13" s="1"/>
  <c r="Q9" i="13"/>
  <c r="Q8" i="13" s="1"/>
  <c r="V9" i="13"/>
  <c r="V8" i="13" s="1"/>
  <c r="G16" i="13"/>
  <c r="M16" i="13" s="1"/>
  <c r="I16" i="13"/>
  <c r="K16" i="13"/>
  <c r="O16" i="13"/>
  <c r="Q16" i="13"/>
  <c r="V16" i="13"/>
  <c r="G17" i="13"/>
  <c r="M17" i="13" s="1"/>
  <c r="I17" i="13"/>
  <c r="K17" i="13"/>
  <c r="O17" i="13"/>
  <c r="Q17" i="13"/>
  <c r="V17" i="13"/>
  <c r="G18" i="13"/>
  <c r="O18" i="13"/>
  <c r="Q18" i="13"/>
  <c r="G19" i="13"/>
  <c r="M19" i="13" s="1"/>
  <c r="M18" i="13" s="1"/>
  <c r="I19" i="13"/>
  <c r="I18" i="13" s="1"/>
  <c r="K19" i="13"/>
  <c r="K18" i="13" s="1"/>
  <c r="O19" i="13"/>
  <c r="Q19" i="13"/>
  <c r="V19" i="13"/>
  <c r="V18" i="13" s="1"/>
  <c r="G25" i="13"/>
  <c r="V25" i="13"/>
  <c r="G26" i="13"/>
  <c r="M26" i="13" s="1"/>
  <c r="I26" i="13"/>
  <c r="I25" i="13" s="1"/>
  <c r="K26" i="13"/>
  <c r="O26" i="13"/>
  <c r="O25" i="13" s="1"/>
  <c r="Q26" i="13"/>
  <c r="V26" i="13"/>
  <c r="G28" i="13"/>
  <c r="M28" i="13" s="1"/>
  <c r="I28" i="13"/>
  <c r="K28" i="13"/>
  <c r="K25" i="13" s="1"/>
  <c r="O28" i="13"/>
  <c r="Q28" i="13"/>
  <c r="Q25" i="13" s="1"/>
  <c r="V28" i="13"/>
  <c r="G29" i="13"/>
  <c r="M29" i="13" s="1"/>
  <c r="I29" i="13"/>
  <c r="K29" i="13"/>
  <c r="O29" i="13"/>
  <c r="Q29" i="13"/>
  <c r="V29" i="13"/>
  <c r="G32" i="13"/>
  <c r="K32" i="13"/>
  <c r="O32" i="13"/>
  <c r="V32" i="13"/>
  <c r="G33" i="13"/>
  <c r="I33" i="13"/>
  <c r="I32" i="13" s="1"/>
  <c r="K33" i="13"/>
  <c r="M33" i="13"/>
  <c r="M32" i="13" s="1"/>
  <c r="O33" i="13"/>
  <c r="Q33" i="13"/>
  <c r="Q32" i="13" s="1"/>
  <c r="V33" i="13"/>
  <c r="O35" i="13"/>
  <c r="Q35" i="13"/>
  <c r="V35" i="13"/>
  <c r="G36" i="13"/>
  <c r="M36" i="13" s="1"/>
  <c r="I36" i="13"/>
  <c r="I35" i="13" s="1"/>
  <c r="K36" i="13"/>
  <c r="O36" i="13"/>
  <c r="Q36" i="13"/>
  <c r="V36" i="13"/>
  <c r="G38" i="13"/>
  <c r="G35" i="13" s="1"/>
  <c r="I38" i="13"/>
  <c r="K38" i="13"/>
  <c r="K35" i="13" s="1"/>
  <c r="O38" i="13"/>
  <c r="Q38" i="13"/>
  <c r="V38" i="13"/>
  <c r="I42" i="13"/>
  <c r="G43" i="13"/>
  <c r="M43" i="13" s="1"/>
  <c r="I43" i="13"/>
  <c r="K43" i="13"/>
  <c r="K42" i="13" s="1"/>
  <c r="O43" i="13"/>
  <c r="O42" i="13" s="1"/>
  <c r="Q43" i="13"/>
  <c r="V43" i="13"/>
  <c r="V42" i="13" s="1"/>
  <c r="G46" i="13"/>
  <c r="I46" i="13"/>
  <c r="K46" i="13"/>
  <c r="M46" i="13"/>
  <c r="O46" i="13"/>
  <c r="Q46" i="13"/>
  <c r="Q42" i="13" s="1"/>
  <c r="V46" i="13"/>
  <c r="G47" i="13"/>
  <c r="I47" i="13"/>
  <c r="K47" i="13"/>
  <c r="M47" i="13"/>
  <c r="O47" i="13"/>
  <c r="Q47" i="13"/>
  <c r="V47" i="13"/>
  <c r="G48" i="13"/>
  <c r="I48" i="13"/>
  <c r="K48" i="13"/>
  <c r="M48" i="13"/>
  <c r="O48" i="13"/>
  <c r="Q48" i="13"/>
  <c r="V48" i="13"/>
  <c r="G49" i="13"/>
  <c r="M49" i="13" s="1"/>
  <c r="I49" i="13"/>
  <c r="K49" i="13"/>
  <c r="O49" i="13"/>
  <c r="Q49" i="13"/>
  <c r="V49" i="13"/>
  <c r="G50" i="13"/>
  <c r="M50" i="13" s="1"/>
  <c r="I50" i="13"/>
  <c r="K50" i="13"/>
  <c r="O50" i="13"/>
  <c r="Q50" i="13"/>
  <c r="V50" i="13"/>
  <c r="G51" i="13"/>
  <c r="M51" i="13" s="1"/>
  <c r="I51" i="13"/>
  <c r="K51" i="13"/>
  <c r="O51" i="13"/>
  <c r="Q51" i="13"/>
  <c r="V51" i="13"/>
  <c r="G53" i="13"/>
  <c r="Q53" i="13"/>
  <c r="G54" i="13"/>
  <c r="M54" i="13" s="1"/>
  <c r="M53" i="13" s="1"/>
  <c r="I54" i="13"/>
  <c r="I53" i="13" s="1"/>
  <c r="K54" i="13"/>
  <c r="K53" i="13" s="1"/>
  <c r="O54" i="13"/>
  <c r="O53" i="13" s="1"/>
  <c r="Q54" i="13"/>
  <c r="V54" i="13"/>
  <c r="V53" i="13" s="1"/>
  <c r="I56" i="13"/>
  <c r="K56" i="13"/>
  <c r="Q56" i="13"/>
  <c r="G57" i="13"/>
  <c r="G56" i="13" s="1"/>
  <c r="I57" i="13"/>
  <c r="K57" i="13"/>
  <c r="O57" i="13"/>
  <c r="O56" i="13" s="1"/>
  <c r="Q57" i="13"/>
  <c r="V57" i="13"/>
  <c r="V56" i="13" s="1"/>
  <c r="I60" i="13"/>
  <c r="K60" i="13"/>
  <c r="O60" i="13"/>
  <c r="G61" i="13"/>
  <c r="M61" i="13" s="1"/>
  <c r="M60" i="13" s="1"/>
  <c r="I61" i="13"/>
  <c r="K61" i="13"/>
  <c r="O61" i="13"/>
  <c r="Q61" i="13"/>
  <c r="Q60" i="13" s="1"/>
  <c r="V61" i="13"/>
  <c r="V60" i="13" s="1"/>
  <c r="G63" i="13"/>
  <c r="G62" i="13" s="1"/>
  <c r="I63" i="13"/>
  <c r="K63" i="13"/>
  <c r="K62" i="13" s="1"/>
  <c r="O63" i="13"/>
  <c r="O62" i="13" s="1"/>
  <c r="Q63" i="13"/>
  <c r="V63" i="13"/>
  <c r="G64" i="13"/>
  <c r="M64" i="13" s="1"/>
  <c r="I64" i="13"/>
  <c r="I62" i="13" s="1"/>
  <c r="K64" i="13"/>
  <c r="O64" i="13"/>
  <c r="Q64" i="13"/>
  <c r="V64" i="13"/>
  <c r="G69" i="13"/>
  <c r="M69" i="13" s="1"/>
  <c r="I69" i="13"/>
  <c r="K69" i="13"/>
  <c r="O69" i="13"/>
  <c r="Q69" i="13"/>
  <c r="V69" i="13"/>
  <c r="G72" i="13"/>
  <c r="M72" i="13" s="1"/>
  <c r="I72" i="13"/>
  <c r="K72" i="13"/>
  <c r="O72" i="13"/>
  <c r="Q72" i="13"/>
  <c r="Q62" i="13" s="1"/>
  <c r="V72" i="13"/>
  <c r="G74" i="13"/>
  <c r="M74" i="13" s="1"/>
  <c r="I74" i="13"/>
  <c r="K74" i="13"/>
  <c r="O74" i="13"/>
  <c r="Q74" i="13"/>
  <c r="V74" i="13"/>
  <c r="V62" i="13" s="1"/>
  <c r="G76" i="13"/>
  <c r="M76" i="13" s="1"/>
  <c r="I76" i="13"/>
  <c r="K76" i="13"/>
  <c r="O76" i="13"/>
  <c r="Q76" i="13"/>
  <c r="V76" i="13"/>
  <c r="G78" i="13"/>
  <c r="M78" i="13" s="1"/>
  <c r="I78" i="13"/>
  <c r="K78" i="13"/>
  <c r="O78" i="13"/>
  <c r="Q78" i="13"/>
  <c r="V78" i="13"/>
  <c r="G80" i="13"/>
  <c r="M80" i="13" s="1"/>
  <c r="I80" i="13"/>
  <c r="K80" i="13"/>
  <c r="O80" i="13"/>
  <c r="Q80" i="13"/>
  <c r="V80" i="13"/>
  <c r="G81" i="13"/>
  <c r="G82" i="13"/>
  <c r="M82" i="13" s="1"/>
  <c r="I82" i="13"/>
  <c r="I81" i="13" s="1"/>
  <c r="K82" i="13"/>
  <c r="O82" i="13"/>
  <c r="Q82" i="13"/>
  <c r="V82" i="13"/>
  <c r="G84" i="13"/>
  <c r="M84" i="13" s="1"/>
  <c r="I84" i="13"/>
  <c r="K84" i="13"/>
  <c r="K81" i="13" s="1"/>
  <c r="O84" i="13"/>
  <c r="O81" i="13" s="1"/>
  <c r="Q84" i="13"/>
  <c r="V84" i="13"/>
  <c r="G87" i="13"/>
  <c r="I87" i="13"/>
  <c r="K87" i="13"/>
  <c r="M87" i="13"/>
  <c r="O87" i="13"/>
  <c r="Q87" i="13"/>
  <c r="Q81" i="13" s="1"/>
  <c r="V87" i="13"/>
  <c r="G90" i="13"/>
  <c r="M90" i="13" s="1"/>
  <c r="I90" i="13"/>
  <c r="K90" i="13"/>
  <c r="O90" i="13"/>
  <c r="Q90" i="13"/>
  <c r="V90" i="13"/>
  <c r="V81" i="13" s="1"/>
  <c r="G92" i="13"/>
  <c r="M92" i="13" s="1"/>
  <c r="I92" i="13"/>
  <c r="K92" i="13"/>
  <c r="O92" i="13"/>
  <c r="Q92" i="13"/>
  <c r="V92" i="13"/>
  <c r="G95" i="13"/>
  <c r="M95" i="13" s="1"/>
  <c r="I95" i="13"/>
  <c r="K95" i="13"/>
  <c r="O95" i="13"/>
  <c r="Q95" i="13"/>
  <c r="V95" i="13"/>
  <c r="I96" i="13"/>
  <c r="O96" i="13"/>
  <c r="Q96" i="13"/>
  <c r="V96" i="13"/>
  <c r="G97" i="13"/>
  <c r="G96" i="13" s="1"/>
  <c r="I97" i="13"/>
  <c r="K97" i="13"/>
  <c r="K96" i="13" s="1"/>
  <c r="O97" i="13"/>
  <c r="Q97" i="13"/>
  <c r="V97" i="13"/>
  <c r="G101" i="13"/>
  <c r="I101" i="13"/>
  <c r="G102" i="13"/>
  <c r="M102" i="13" s="1"/>
  <c r="I102" i="13"/>
  <c r="K102" i="13"/>
  <c r="K101" i="13" s="1"/>
  <c r="O102" i="13"/>
  <c r="O101" i="13" s="1"/>
  <c r="Q102" i="13"/>
  <c r="V102" i="13"/>
  <c r="G103" i="13"/>
  <c r="M103" i="13" s="1"/>
  <c r="I103" i="13"/>
  <c r="K103" i="13"/>
  <c r="O103" i="13"/>
  <c r="Q103" i="13"/>
  <c r="Q101" i="13" s="1"/>
  <c r="V103" i="13"/>
  <c r="G104" i="13"/>
  <c r="I104" i="13"/>
  <c r="K104" i="13"/>
  <c r="M104" i="13"/>
  <c r="O104" i="13"/>
  <c r="Q104" i="13"/>
  <c r="V104" i="13"/>
  <c r="V101" i="13" s="1"/>
  <c r="G105" i="13"/>
  <c r="I105" i="13"/>
  <c r="K105" i="13"/>
  <c r="M105" i="13"/>
  <c r="O105" i="13"/>
  <c r="Q105" i="13"/>
  <c r="V105" i="13"/>
  <c r="G107" i="13"/>
  <c r="M107" i="13" s="1"/>
  <c r="I107" i="13"/>
  <c r="I106" i="13" s="1"/>
  <c r="K107" i="13"/>
  <c r="O107" i="13"/>
  <c r="Q107" i="13"/>
  <c r="V107" i="13"/>
  <c r="G108" i="13"/>
  <c r="G106" i="13" s="1"/>
  <c r="I108" i="13"/>
  <c r="K108" i="13"/>
  <c r="K106" i="13" s="1"/>
  <c r="O108" i="13"/>
  <c r="Q108" i="13"/>
  <c r="V108" i="13"/>
  <c r="G109" i="13"/>
  <c r="M109" i="13" s="1"/>
  <c r="I109" i="13"/>
  <c r="K109" i="13"/>
  <c r="O109" i="13"/>
  <c r="Q109" i="13"/>
  <c r="V109" i="13"/>
  <c r="G114" i="13"/>
  <c r="M114" i="13" s="1"/>
  <c r="I114" i="13"/>
  <c r="K114" i="13"/>
  <c r="O114" i="13"/>
  <c r="O106" i="13" s="1"/>
  <c r="Q114" i="13"/>
  <c r="V114" i="13"/>
  <c r="G115" i="13"/>
  <c r="I115" i="13"/>
  <c r="K115" i="13"/>
  <c r="M115" i="13"/>
  <c r="O115" i="13"/>
  <c r="Q115" i="13"/>
  <c r="Q106" i="13" s="1"/>
  <c r="V115" i="13"/>
  <c r="G116" i="13"/>
  <c r="M116" i="13" s="1"/>
  <c r="I116" i="13"/>
  <c r="K116" i="13"/>
  <c r="O116" i="13"/>
  <c r="Q116" i="13"/>
  <c r="V116" i="13"/>
  <c r="V106" i="13" s="1"/>
  <c r="G118" i="13"/>
  <c r="M118" i="13" s="1"/>
  <c r="I118" i="13"/>
  <c r="K118" i="13"/>
  <c r="O118" i="13"/>
  <c r="Q118" i="13"/>
  <c r="V118" i="13"/>
  <c r="G119" i="13"/>
  <c r="M119" i="13" s="1"/>
  <c r="I119" i="13"/>
  <c r="K119" i="13"/>
  <c r="O119" i="13"/>
  <c r="Q119" i="13"/>
  <c r="V119" i="13"/>
  <c r="I120" i="13"/>
  <c r="O120" i="13"/>
  <c r="Q120" i="13"/>
  <c r="V120" i="13"/>
  <c r="G121" i="13"/>
  <c r="G120" i="13" s="1"/>
  <c r="I121" i="13"/>
  <c r="K121" i="13"/>
  <c r="K120" i="13" s="1"/>
  <c r="O121" i="13"/>
  <c r="Q121" i="13"/>
  <c r="V121" i="13"/>
  <c r="BA20" i="12"/>
  <c r="G8" i="12"/>
  <c r="K8" i="12"/>
  <c r="G9" i="12"/>
  <c r="M9" i="12" s="1"/>
  <c r="I9" i="12"/>
  <c r="I8" i="12" s="1"/>
  <c r="K9" i="12"/>
  <c r="O9" i="12"/>
  <c r="O8" i="12" s="1"/>
  <c r="Q9" i="12"/>
  <c r="Q8" i="12" s="1"/>
  <c r="V9" i="12"/>
  <c r="V8" i="12" s="1"/>
  <c r="G11" i="12"/>
  <c r="M11" i="12" s="1"/>
  <c r="I11" i="12"/>
  <c r="K11" i="12"/>
  <c r="O11" i="12"/>
  <c r="Q11" i="12"/>
  <c r="V11" i="12"/>
  <c r="G15" i="12"/>
  <c r="M15" i="12" s="1"/>
  <c r="I15" i="12"/>
  <c r="K15" i="12"/>
  <c r="O15" i="12"/>
  <c r="Q15" i="12"/>
  <c r="V15" i="12"/>
  <c r="G19" i="12"/>
  <c r="M19" i="12" s="1"/>
  <c r="I19" i="12"/>
  <c r="K19" i="12"/>
  <c r="O19" i="12"/>
  <c r="Q19" i="12"/>
  <c r="V19" i="12"/>
  <c r="G24" i="12"/>
  <c r="Q24" i="12"/>
  <c r="G25" i="12"/>
  <c r="M25" i="12" s="1"/>
  <c r="I25" i="12"/>
  <c r="I24" i="12" s="1"/>
  <c r="K25" i="12"/>
  <c r="K24" i="12" s="1"/>
  <c r="O25" i="12"/>
  <c r="O24" i="12" s="1"/>
  <c r="Q25" i="12"/>
  <c r="V25" i="12"/>
  <c r="V24" i="12" s="1"/>
  <c r="G27" i="12"/>
  <c r="M27" i="12" s="1"/>
  <c r="I27" i="12"/>
  <c r="K27" i="12"/>
  <c r="O27" i="12"/>
  <c r="Q27" i="12"/>
  <c r="V27" i="12"/>
  <c r="G28" i="12"/>
  <c r="G29" i="12"/>
  <c r="M29" i="12" s="1"/>
  <c r="I29" i="12"/>
  <c r="I28" i="12" s="1"/>
  <c r="K29" i="12"/>
  <c r="O29" i="12"/>
  <c r="O28" i="12" s="1"/>
  <c r="Q29" i="12"/>
  <c r="Q28" i="12" s="1"/>
  <c r="V29" i="12"/>
  <c r="V28" i="12" s="1"/>
  <c r="G32" i="12"/>
  <c r="M32" i="12" s="1"/>
  <c r="I32" i="12"/>
  <c r="K32" i="12"/>
  <c r="K28" i="12" s="1"/>
  <c r="O32" i="12"/>
  <c r="Q32" i="12"/>
  <c r="V32" i="12"/>
  <c r="V34" i="12"/>
  <c r="G35" i="12"/>
  <c r="M35" i="12" s="1"/>
  <c r="I35" i="12"/>
  <c r="I34" i="12" s="1"/>
  <c r="K35" i="12"/>
  <c r="K34" i="12" s="1"/>
  <c r="O35" i="12"/>
  <c r="O34" i="12" s="1"/>
  <c r="Q35" i="12"/>
  <c r="V35" i="12"/>
  <c r="G39" i="12"/>
  <c r="G34" i="12" s="1"/>
  <c r="I39" i="12"/>
  <c r="K39" i="12"/>
  <c r="O39" i="12"/>
  <c r="Q39" i="12"/>
  <c r="Q34" i="12" s="1"/>
  <c r="V39" i="12"/>
  <c r="G40" i="12"/>
  <c r="M40" i="12" s="1"/>
  <c r="I40" i="12"/>
  <c r="K40" i="12"/>
  <c r="O40" i="12"/>
  <c r="Q40" i="12"/>
  <c r="V40" i="12"/>
  <c r="G41" i="12"/>
  <c r="I41" i="12"/>
  <c r="K41" i="12"/>
  <c r="M41" i="12"/>
  <c r="O41" i="12"/>
  <c r="Q41" i="12"/>
  <c r="V41" i="12"/>
  <c r="G42" i="12"/>
  <c r="M42" i="12" s="1"/>
  <c r="I42" i="12"/>
  <c r="K42" i="12"/>
  <c r="O42" i="12"/>
  <c r="Q42" i="12"/>
  <c r="V42" i="12"/>
  <c r="G43" i="12"/>
  <c r="I43" i="12"/>
  <c r="O43" i="12"/>
  <c r="V43" i="12"/>
  <c r="G44" i="12"/>
  <c r="M44" i="12" s="1"/>
  <c r="M43" i="12" s="1"/>
  <c r="I44" i="12"/>
  <c r="K44" i="12"/>
  <c r="K43" i="12" s="1"/>
  <c r="O44" i="12"/>
  <c r="Q44" i="12"/>
  <c r="Q43" i="12" s="1"/>
  <c r="V44" i="12"/>
  <c r="V45" i="12"/>
  <c r="G46" i="12"/>
  <c r="M46" i="12" s="1"/>
  <c r="I46" i="12"/>
  <c r="I45" i="12" s="1"/>
  <c r="K46" i="12"/>
  <c r="O46" i="12"/>
  <c r="O45" i="12" s="1"/>
  <c r="Q46" i="12"/>
  <c r="V46" i="12"/>
  <c r="G49" i="12"/>
  <c r="G45" i="12" s="1"/>
  <c r="I49" i="12"/>
  <c r="K49" i="12"/>
  <c r="K45" i="12" s="1"/>
  <c r="O49" i="12"/>
  <c r="Q49" i="12"/>
  <c r="Q45" i="12" s="1"/>
  <c r="V49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4" i="12"/>
  <c r="G55" i="12"/>
  <c r="M55" i="12" s="1"/>
  <c r="I55" i="12"/>
  <c r="I54" i="12" s="1"/>
  <c r="K55" i="12"/>
  <c r="O55" i="12"/>
  <c r="O54" i="12" s="1"/>
  <c r="Q55" i="12"/>
  <c r="V55" i="12"/>
  <c r="V54" i="12" s="1"/>
  <c r="G56" i="12"/>
  <c r="M56" i="12" s="1"/>
  <c r="I56" i="12"/>
  <c r="K56" i="12"/>
  <c r="K54" i="12" s="1"/>
  <c r="O56" i="12"/>
  <c r="Q56" i="12"/>
  <c r="Q54" i="12" s="1"/>
  <c r="V56" i="12"/>
  <c r="G59" i="12"/>
  <c r="M59" i="12" s="1"/>
  <c r="I59" i="12"/>
  <c r="K59" i="12"/>
  <c r="O59" i="12"/>
  <c r="Q59" i="12"/>
  <c r="V59" i="12"/>
  <c r="G64" i="12"/>
  <c r="M64" i="12" s="1"/>
  <c r="I64" i="12"/>
  <c r="K64" i="12"/>
  <c r="O64" i="12"/>
  <c r="Q64" i="12"/>
  <c r="V64" i="12"/>
  <c r="G69" i="12"/>
  <c r="M69" i="12" s="1"/>
  <c r="I69" i="12"/>
  <c r="K69" i="12"/>
  <c r="O69" i="12"/>
  <c r="Q69" i="12"/>
  <c r="V69" i="12"/>
  <c r="G71" i="12"/>
  <c r="M71" i="12" s="1"/>
  <c r="I71" i="12"/>
  <c r="K71" i="12"/>
  <c r="O71" i="12"/>
  <c r="Q71" i="12"/>
  <c r="V71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9" i="12"/>
  <c r="M79" i="12" s="1"/>
  <c r="I79" i="12"/>
  <c r="K79" i="12"/>
  <c r="O79" i="12"/>
  <c r="Q79" i="12"/>
  <c r="V79" i="12"/>
  <c r="G82" i="12"/>
  <c r="M82" i="12" s="1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6" i="12"/>
  <c r="M86" i="12" s="1"/>
  <c r="I86" i="12"/>
  <c r="K86" i="12"/>
  <c r="O86" i="12"/>
  <c r="Q86" i="12"/>
  <c r="V86" i="12"/>
  <c r="G88" i="12"/>
  <c r="M88" i="12" s="1"/>
  <c r="I88" i="12"/>
  <c r="K88" i="12"/>
  <c r="O88" i="12"/>
  <c r="Q88" i="12"/>
  <c r="V88" i="12"/>
  <c r="G90" i="12"/>
  <c r="M90" i="12" s="1"/>
  <c r="I90" i="12"/>
  <c r="K90" i="12"/>
  <c r="O90" i="12"/>
  <c r="Q90" i="12"/>
  <c r="V90" i="12"/>
  <c r="G91" i="12"/>
  <c r="M91" i="12" s="1"/>
  <c r="I91" i="12"/>
  <c r="K91" i="12"/>
  <c r="O91" i="12"/>
  <c r="Q91" i="12"/>
  <c r="V91" i="12"/>
  <c r="I72" i="1"/>
  <c r="J70" i="1" s="1"/>
  <c r="G46" i="1"/>
  <c r="I21" i="1"/>
  <c r="J28" i="1"/>
  <c r="J26" i="1"/>
  <c r="G38" i="1"/>
  <c r="F38" i="1"/>
  <c r="J23" i="1"/>
  <c r="J24" i="1"/>
  <c r="J25" i="1"/>
  <c r="J27" i="1"/>
  <c r="E24" i="1"/>
  <c r="E26" i="1"/>
  <c r="M101" i="13" l="1"/>
  <c r="M57" i="13"/>
  <c r="M56" i="13" s="1"/>
  <c r="M25" i="13"/>
  <c r="M8" i="13"/>
  <c r="M28" i="12"/>
  <c r="M24" i="12"/>
  <c r="M8" i="12"/>
  <c r="M42" i="13"/>
  <c r="M81" i="13"/>
  <c r="M121" i="13"/>
  <c r="M120" i="13" s="1"/>
  <c r="M108" i="13"/>
  <c r="M106" i="13" s="1"/>
  <c r="M97" i="13"/>
  <c r="M96" i="13" s="1"/>
  <c r="M63" i="13"/>
  <c r="M62" i="13" s="1"/>
  <c r="G60" i="13"/>
  <c r="M38" i="13"/>
  <c r="M35" i="13" s="1"/>
  <c r="G42" i="13"/>
  <c r="M54" i="12"/>
  <c r="M49" i="12"/>
  <c r="M45" i="12" s="1"/>
  <c r="M39" i="12"/>
  <c r="M34" i="12" s="1"/>
  <c r="J55" i="1"/>
  <c r="J71" i="1"/>
  <c r="J56" i="1"/>
  <c r="J65" i="1"/>
  <c r="J67" i="1"/>
  <c r="J58" i="1"/>
  <c r="J60" i="1"/>
  <c r="J68" i="1"/>
  <c r="J63" i="1"/>
  <c r="J64" i="1"/>
  <c r="J57" i="1"/>
  <c r="J66" i="1"/>
  <c r="J53" i="1"/>
  <c r="J69" i="1"/>
  <c r="J59" i="1"/>
  <c r="J61" i="1"/>
  <c r="J54" i="1"/>
  <c r="J62" i="1"/>
  <c r="J39" i="1"/>
  <c r="J7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Fanta</author>
  </authors>
  <commentList>
    <comment ref="S6" authorId="0" shapeId="0" xr:uid="{638E9339-2E4E-463F-BD89-F2AB867A0A35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78C209F0-9136-489D-A0B9-2F4AF943F3B7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Fanta</author>
  </authors>
  <commentList>
    <comment ref="S6" authorId="0" shapeId="0" xr:uid="{4CBC9298-1CC7-42D8-BBB3-354D0036CCB3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836CFCBC-D6B2-478F-9D6F-C3D7951DBD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Fanta</author>
  </authors>
  <commentList>
    <comment ref="S6" authorId="0" shapeId="0" xr:uid="{9BB2DE11-5788-407F-9BEB-375B963DF175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F7BC85C9-4D68-40AE-82C8-2A1DBC24FCDD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<sst xmlns="http://schemas.openxmlformats.org/spreadsheetml/2006/main" count="1131" uniqueCount="396">
  <si>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</si>
  <si>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</si>
  <si>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</si>
  <si>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</si>
  <si>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</si>
  <si>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</si>
  <si>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</si>
  <si>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</si>
  <si>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</si>
  <si>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</si>
  <si>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</si>
  <si>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</si>
  <si>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</si>
  <si>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</si>
  <si>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</si>
  <si>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</si>
  <si>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</si>
  <si>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</si>
  <si>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</si>
  <si>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</si>
  <si>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</si>
  <si>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</si>
  <si>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</si>
  <si>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</si>
  <si>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</si>
  <si>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</si>
  <si>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</si>
  <si>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</si>
  <si>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</si>
  <si>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</si>
  <si>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</si>
  <si>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</si>
  <si>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</si>
  <si>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</si>
  <si>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</si>
  <si>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</si>
  <si>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</si>
  <si>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</si>
  <si>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</si>
  <si>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</si>
  <si>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</si>
  <si>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</si>
  <si>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</si>
  <si>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_2021_01_2</t>
  </si>
  <si>
    <t>Projekt Višňové - stavební úpravy na poště a lékárně</t>
  </si>
  <si>
    <t>Městys Višňové</t>
  </si>
  <si>
    <t>212</t>
  </si>
  <si>
    <t>Višňové</t>
  </si>
  <si>
    <t>67138</t>
  </si>
  <si>
    <t>00293784</t>
  </si>
  <si>
    <t>CZ00293784</t>
  </si>
  <si>
    <t>27.2.2021</t>
  </si>
  <si>
    <t>Stavba</t>
  </si>
  <si>
    <t>I01</t>
  </si>
  <si>
    <t>Pošta-stavební úpravy  INVESTICE - zateplení objektu</t>
  </si>
  <si>
    <t>1</t>
  </si>
  <si>
    <t>Stavební úpravy -střecha + krytina, vnější omítka a zateplení části objektu</t>
  </si>
  <si>
    <t>N01</t>
  </si>
  <si>
    <t>Pošta-stavební úpravy  - OSTATNÍ PRÁCE A DODÁVKY</t>
  </si>
  <si>
    <t>Stavební úpravy -  střecha + krytina, vnější omítka a zateplení části objektu</t>
  </si>
  <si>
    <t>VN</t>
  </si>
  <si>
    <t>2</t>
  </si>
  <si>
    <t>Vedlejší a ostatní náklady</t>
  </si>
  <si>
    <t>Celkem za stavbu</t>
  </si>
  <si>
    <t>CZK</t>
  </si>
  <si>
    <t>Rekapitulace dílů</t>
  </si>
  <si>
    <t>Typ dílu</t>
  </si>
  <si>
    <t>12</t>
  </si>
  <si>
    <t>Odkopávky a prokopávky - pro drenáž kolem objektu</t>
  </si>
  <si>
    <t>Základy a zvláštní zakládání</t>
  </si>
  <si>
    <t>3a</t>
  </si>
  <si>
    <t>Obklad říms</t>
  </si>
  <si>
    <t>3b</t>
  </si>
  <si>
    <t>Komíny</t>
  </si>
  <si>
    <t>6</t>
  </si>
  <si>
    <t>Úpravy povrchu, podlahy - okapový chodník</t>
  </si>
  <si>
    <t>62</t>
  </si>
  <si>
    <t>Úpravy povrchů vnější</t>
  </si>
  <si>
    <t>8</t>
  </si>
  <si>
    <t>Trubní vedení</t>
  </si>
  <si>
    <t>94</t>
  </si>
  <si>
    <t>Lešení a stavební výtahy</t>
  </si>
  <si>
    <t>95</t>
  </si>
  <si>
    <t>Dokončovací konstrukce na pozemních stavbách</t>
  </si>
  <si>
    <t>99</t>
  </si>
  <si>
    <t>Staveništní přesun hmot</t>
  </si>
  <si>
    <t>711</t>
  </si>
  <si>
    <t>Izolace proti vodě</t>
  </si>
  <si>
    <t>713</t>
  </si>
  <si>
    <t>Izolace tepelné</t>
  </si>
  <si>
    <t>762</t>
  </si>
  <si>
    <t>Konstrukce tesařské</t>
  </si>
  <si>
    <t>763</t>
  </si>
  <si>
    <t>Dřevostavby</t>
  </si>
  <si>
    <t>764</t>
  </si>
  <si>
    <t>Konstrukce klempířské</t>
  </si>
  <si>
    <t>765</t>
  </si>
  <si>
    <t>Krytiny tvrdé</t>
  </si>
  <si>
    <t>783</t>
  </si>
  <si>
    <t>Nátěry</t>
  </si>
  <si>
    <t>D96</t>
  </si>
  <si>
    <t>Přesuny suti a vybouraných hmot</t>
  </si>
  <si>
    <t>PSU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</si>
  <si>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</si>
  <si>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</si>
  <si>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</si>
  <si>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</si>
  <si>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</si>
  <si>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</si>
  <si>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</si>
  <si>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</si>
  <si>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</si>
  <si>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</si>
  <si>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</si>
  <si>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</si>
  <si>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</si>
  <si>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</si>
  <si>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</si>
  <si>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</si>
  <si>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</si>
  <si>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</si>
  <si>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</si>
  <si>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</si>
  <si>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</si>
  <si>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</si>
  <si>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</si>
  <si>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</si>
  <si>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</si>
  <si>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</si>
  <si>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</si>
  <si>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</si>
  <si>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620991002R00</t>
  </si>
  <si>
    <t>Začišťovací okenní lišta pro vnějš.omítku tl. 9 mm</t>
  </si>
  <si>
    <t>m</t>
  </si>
  <si>
    <t>RTS 21/ I</t>
  </si>
  <si>
    <t>RTS 20/ I</t>
  </si>
  <si>
    <t>Práce</t>
  </si>
  <si>
    <t>POL1_</t>
  </si>
  <si>
    <t>5+8 oken pošta á 1,5 m : (5+8)*1,5*1,1+0,05</t>
  </si>
  <si>
    <t>VV</t>
  </si>
  <si>
    <t>622325123RU1</t>
  </si>
  <si>
    <t>Zateplovací systém Cemix, sokl, EPS sokl.tl.120 mm s omítkou mozaikovou</t>
  </si>
  <si>
    <t>m2</t>
  </si>
  <si>
    <t>RTS 20/ II</t>
  </si>
  <si>
    <t>POL1_1</t>
  </si>
  <si>
    <t xml:space="preserve">v. cca 1000 mm :  : </t>
  </si>
  <si>
    <t>MŠ + 1 strana pošty JV, SZ : : 9,2*1,0</t>
  </si>
  <si>
    <t>pošta 2 strany  JV, JZ : : (10,6+14,6)*1,0</t>
  </si>
  <si>
    <t>622311734RT3</t>
  </si>
  <si>
    <t>Zatepl.syst. např. Cemix, Baumit, Weber, fasáda, miner.desky KV 140 mm s omítkou Silikon NRB, zrno 2 mm</t>
  </si>
  <si>
    <t>Součinitel tepelné vodivosti izolantu je 0,041 W/mK.</t>
  </si>
  <si>
    <t>POP</t>
  </si>
  <si>
    <t xml:space="preserve">nad dveřmi, viz pohledy : </t>
  </si>
  <si>
    <t>JZ+SZ : (1,5+1,5)*1,0</t>
  </si>
  <si>
    <t>622325134RT3</t>
  </si>
  <si>
    <t>Zateplovací systém např. Cemix, Baumit, Weber,fasáda, EPS F tl. 140 mm s omítkou silikonovou NRB, zrno 2 mm (včetně špalet a nadpraží, bude menší tloušťka)</t>
  </si>
  <si>
    <t>Nanesení lepicího tmelu na izolační desky, nalepení desek, zajištění talířovými hmoždinkami, natažení stěrky, vtlačení výztužné tkaniny, přehlazení stěrky, kontaktní nátěr (vyžaduje -li to typ omítkoviny), povrchová úprava omítkou. Osazení lišt na rozích budovy.</t>
  </si>
  <si>
    <t>1 strana pošty, v. 7,0 m SZ : 8,4*7,0</t>
  </si>
  <si>
    <t>pošta 2 strany, v. 7,0 m  JZ+ JV : :  (10,6+14,6)*7,0</t>
  </si>
  <si>
    <t>odečet 2/3 , 5+8 oken pošta á 1,5 m2 :  -(5+8)*1,5*2/3</t>
  </si>
  <si>
    <t>60725039R</t>
  </si>
  <si>
    <t>Deska dřevoštěpková OSB ECO 3 N - 4PD tl. 25 mm</t>
  </si>
  <si>
    <t>SPCM</t>
  </si>
  <si>
    <t>Specifikace</t>
  </si>
  <si>
    <t>POL3_</t>
  </si>
  <si>
    <t>662,4*0,65</t>
  </si>
  <si>
    <t>998763101R00</t>
  </si>
  <si>
    <t>Přesun hmot pro dřevostavby, výšky do 12 m</t>
  </si>
  <si>
    <t>t</t>
  </si>
  <si>
    <t>Přesun hmot</t>
  </si>
  <si>
    <t>POL7_</t>
  </si>
  <si>
    <t>622325014R00</t>
  </si>
  <si>
    <t>Soklová lišta hliník KZS Cemix tl. 140 mm</t>
  </si>
  <si>
    <t>1 strana pošty,   SZ : 8,4*1,1</t>
  </si>
  <si>
    <t>pošta 2 strany,  JZ+ JV :  (10,6+14,6)*1,1</t>
  </si>
  <si>
    <t>622471317RP9</t>
  </si>
  <si>
    <t>Nátěr nebo nástřik stěn vnějších, složitost 1 - 2 na zateplovacím systému hmota silikonová HET s mikrovlákny, barva</t>
  </si>
  <si>
    <t>Penetrace + 2 x krycí nátěr.</t>
  </si>
  <si>
    <t>941941031R00</t>
  </si>
  <si>
    <t>Montáž lešení leh.řad.s podlahami,š.do 1 m, H 10 m</t>
  </si>
  <si>
    <t>Včetně kotvení lešení.</t>
  </si>
  <si>
    <t>941941191RT4</t>
  </si>
  <si>
    <t>Příplatek za každý měsíc použití lešení k pol.1031 lešení rámové pronajaté</t>
  </si>
  <si>
    <t>941941831R00</t>
  </si>
  <si>
    <t>Demontáž lešení leh.řad.s podlahami,š.1 m, H 10 m</t>
  </si>
  <si>
    <t>944944013R00</t>
  </si>
  <si>
    <t>Montáž ochr.sítě z umělých vláken - stínění do 70%</t>
  </si>
  <si>
    <t>944944083R00</t>
  </si>
  <si>
    <t>Demontáž ochr.sítě z umělých vláken,stínění do 70%</t>
  </si>
  <si>
    <t>998011002R00</t>
  </si>
  <si>
    <t>Přesun hmot pro budovy zděné výšky do 12 m</t>
  </si>
  <si>
    <t>713141327R00</t>
  </si>
  <si>
    <t>Izolace tepelná střech do tl.300 mm,2vrstvy,kotvy</t>
  </si>
  <si>
    <t xml:space="preserve">na ploše půdy : </t>
  </si>
  <si>
    <t>plocha širší šikmé střechy blíže vstupu a méně širší šikmé střechy od silnice : (2*6*23+2*2*5*15)*0,65</t>
  </si>
  <si>
    <t>631508592R</t>
  </si>
  <si>
    <t>Pás izolační ISOVER UNIROL PROFI 4500x1200x 100 mm</t>
  </si>
  <si>
    <t>plocha širší šikmé střechy blíže vstupu a méně širší šikmé střechy od silnice : (2*6*23+2*2*5*15)*1,15*0,65</t>
  </si>
  <si>
    <t>631508596R</t>
  </si>
  <si>
    <t>Pás izolační ISOVER UNIROL PROFI 2400x1200x 200 mm</t>
  </si>
  <si>
    <t>998713102R00</t>
  </si>
  <si>
    <t>Přesun hmot pro izolace tepelné, výšky do 12 m</t>
  </si>
  <si>
    <t>materiál: RHEINZINIK prePATINA blaugrau, tl.0,7mm + prvky dle Výpisu Klemp. Prvků</t>
  </si>
  <si>
    <t>Vlastní</t>
  </si>
  <si>
    <t>Indiv</t>
  </si>
  <si>
    <t>764511670R01</t>
  </si>
  <si>
    <t>Oplechování parapetů TiZn RHEINZINK, rš. 400 mm K1 + K15</t>
  </si>
  <si>
    <t>K1:   dl. 1,2 m x 10 ks oken v 1. NP : 10*1,20*0,5</t>
  </si>
  <si>
    <t>K15: 1,75m 2x, zazděná okna ve 2. NP : 1,75*2*0,5</t>
  </si>
  <si>
    <t>764530420R00</t>
  </si>
  <si>
    <t>Oplechování zdí z Ti Zn plechu, rš 300 mm K2, K3</t>
  </si>
  <si>
    <t>včetně zednické výpomoci.</t>
  </si>
  <si>
    <t xml:space="preserve">horní : </t>
  </si>
  <si>
    <t>K2 : 12,95*0,5</t>
  </si>
  <si>
    <t>K3 : 7,6*0,5</t>
  </si>
  <si>
    <t>764530420R01</t>
  </si>
  <si>
    <t>Oplechování zdí z Ti Zn plechu, rš 400 mm K2,K3</t>
  </si>
  <si>
    <t xml:space="preserve">spodní : </t>
  </si>
  <si>
    <t>K2 : 12,6*0,5</t>
  </si>
  <si>
    <t>K3 : 10,8*0,5</t>
  </si>
  <si>
    <t>764510440R00 K4</t>
  </si>
  <si>
    <t>Lemování průběžné římsy  Ti Zn, rš 300 mm K4</t>
  </si>
  <si>
    <t>horní + spodní : (47,5+29,5)*0,5</t>
  </si>
  <si>
    <t>764252604R00</t>
  </si>
  <si>
    <t>Žlab nadstřešní olemování/ žlab podokapní půlkulatý TiZn RHEINZINK rš. 333 mm K5+K6</t>
  </si>
  <si>
    <t>POL1_7</t>
  </si>
  <si>
    <t>včetně dilatace a spojovacích prostředků.</t>
  </si>
  <si>
    <t>R5  nadstřešní : 81,5*0,5</t>
  </si>
  <si>
    <t>K6 podokapní : 22,0*0,5</t>
  </si>
  <si>
    <t>764510440R00 K7</t>
  </si>
  <si>
    <t>Oplechování komínu Ti Zn, rš 800 mm  3x  K7</t>
  </si>
  <si>
    <t>764551605R00</t>
  </si>
  <si>
    <t>Svod z Ti Zn RHEINZINK, kruhový, D 150 mm 8x,  K8</t>
  </si>
  <si>
    <t>včetně objímek a spojovacího materiálu.</t>
  </si>
  <si>
    <t>K8, 8 svodů : 65*0,5</t>
  </si>
  <si>
    <t>76451044R</t>
  </si>
  <si>
    <t>Střešní krytina, dvojitá stojatá drážka, šířka pásů 570 mm K9</t>
  </si>
  <si>
    <t>vikýř : 8,0*0,5</t>
  </si>
  <si>
    <t>střecha : 15,0*6,0*0,5</t>
  </si>
  <si>
    <t>76451044R1</t>
  </si>
  <si>
    <t>Strukturní oddělovací vrstva VAPOZINC, šíře pásů 1500mm    K9</t>
  </si>
  <si>
    <t>764259635R00</t>
  </si>
  <si>
    <t>Kotlík závěsný TiZn RHEINZINK  330/100mm  K10</t>
  </si>
  <si>
    <t>kus</t>
  </si>
  <si>
    <t>764510000R1 K11</t>
  </si>
  <si>
    <t>D+M Okenní mříže K11</t>
  </si>
  <si>
    <t>ks</t>
  </si>
  <si>
    <t>765312451R01</t>
  </si>
  <si>
    <t>Pás úžlabí TiZn profilovaný šířky 1000 mm, s těsněním K12</t>
  </si>
  <si>
    <t>Montáž pásu úžlabí a těsnicích pásů ke krytině, včetně dodávky.</t>
  </si>
  <si>
    <t>764530420R02</t>
  </si>
  <si>
    <t>Oplechování zdí z Ti Zn plechu, rš 650 mm K13</t>
  </si>
  <si>
    <t>764510440R00 K14</t>
  </si>
  <si>
    <t>Oplechování menší římsy Ti Zn, rš 250 mm K14</t>
  </si>
  <si>
    <t>998764102R00</t>
  </si>
  <si>
    <t>Přesun hmot pro klempířské konstr., výšky do 12 m</t>
  </si>
  <si>
    <t>END</t>
  </si>
  <si>
    <t>139601102R00</t>
  </si>
  <si>
    <t>Ruční výkop jam, rýh a šachet v hornině tř. 3</t>
  </si>
  <si>
    <t>m3</t>
  </si>
  <si>
    <t xml:space="preserve">výška cca 0,7m, šířka rýhy cca 0,6 m : </t>
  </si>
  <si>
    <t xml:space="preserve"> délky 30,0 +8,0 m (SV+část JV) : 0,6*(30,0+8,5)*0,7</t>
  </si>
  <si>
    <t xml:space="preserve">u zatepl. částí pošty a MŠ (část pošty JV + ostatní) : </t>
  </si>
  <si>
    <t>MŠ + 1 strana pošty JV, SZ : (0+9,0) : 0,6*9,0*0,7</t>
  </si>
  <si>
    <t>pošta 2 strany  JV, JZ : (11,5+15,5) : 0,6*(11,5+15,5)*0,7</t>
  </si>
  <si>
    <t>-50% : -31,29*0,5</t>
  </si>
  <si>
    <t>162701105R00</t>
  </si>
  <si>
    <t>Vodorovné přemístění výkopku z hor.1-4 do 10000 m</t>
  </si>
  <si>
    <t>199000005R00</t>
  </si>
  <si>
    <t>Poplatek za skládku zeminy 1- 4</t>
  </si>
  <si>
    <t>212750010RAB</t>
  </si>
  <si>
    <t>Trativody z drenážních trubek lože štěrkopís.,obsyp kamenivem,světlost trub 10cm - bez výkopu rýhy (samostatná položka)</t>
  </si>
  <si>
    <t>Agregovaná položka</t>
  </si>
  <si>
    <t>POL2_</t>
  </si>
  <si>
    <t xml:space="preserve"> délky 30,0 +8,0 m (SV+část JV) : 30,0+8,5</t>
  </si>
  <si>
    <t>MŠ + 1 strana pošty JV, SZ : (0+9,0) : 0+9,0</t>
  </si>
  <si>
    <t>pošta 2 strany  JV, JZ : (11,5+15,5) : 11,5+15,5</t>
  </si>
  <si>
    <t>50% : -74,5*0,5</t>
  </si>
  <si>
    <t>639571311R00</t>
  </si>
  <si>
    <t>Okapový chodník - textilie proti prorůstání 45g/m2</t>
  </si>
  <si>
    <t xml:space="preserve"> ŠÍŘKA 0,5 m, délky 30,0 +8,0 m (SV+část JV) : 0,5*(30,0+8,5)</t>
  </si>
  <si>
    <t>639571110R00</t>
  </si>
  <si>
    <t>Podklad pod okapový chodník ze štěrku tl.100 mm</t>
  </si>
  <si>
    <t>632921911R00</t>
  </si>
  <si>
    <t>Dlažba z dlaždic 50x50 cm betonových do písku, tl. 40 mm</t>
  </si>
  <si>
    <t>Včetně dodávky dlaždic.</t>
  </si>
  <si>
    <t>19,25*1,1-0,675</t>
  </si>
  <si>
    <t>762341610R</t>
  </si>
  <si>
    <t>Bednění okapových říms - ROŠT DŘEVĚNÝCH PROFILŮ 70/70 MM IMPREGNOVANÝCH + OSB 3 TL. 18 MM, penetrace a perlinka, omítka samostatná položka + 2cm polystyrenu ( kotveno talířovýma kotvama)</t>
  </si>
  <si>
    <t>v místě vikýře, dl. 5 m, rozvinutá délka činí cca 1,7 m (svislá část 0,7m, vodorovná 1,0m) : (5,0*1,7)*0,5</t>
  </si>
  <si>
    <t>622421144R00</t>
  </si>
  <si>
    <t>Omítka vnější stěn, MVC, štuková, složitost 3 vyspravení</t>
  </si>
  <si>
    <t xml:space="preserve"> délky 25,0 +8,0 m (SV+část JV), v. 8,5 m, cca do 30 % plochy. vč. soklu a štítu, ostění a nadpraží : (25,0+8,0)*8,5*0,30*0,60</t>
  </si>
  <si>
    <t>622471318RS7</t>
  </si>
  <si>
    <t>Nátěr nebo nástřik stěn vnějších, složitost 3 - 4 na vyspravené původní fasádě hmota silikátova Keim barevná skupina I</t>
  </si>
  <si>
    <t xml:space="preserve"> délky 25,0 +8,0 m (SV+část JV), v. 8,5 m, cca do 90 % plochy. vč. soklu a štítu, ostění a nadpraží : (25,0+8,0)*8,5*0,90*0,60</t>
  </si>
  <si>
    <t xml:space="preserve">10% plochy na okna : </t>
  </si>
  <si>
    <t xml:space="preserve"> délky 25,0 +8,0 m (SV+část JV), v. 8,5 m, cca do 90 % plochy. vč. soklu a štítu, ostění a nadpraží : (25,0+8,0)*8,5*0,5</t>
  </si>
  <si>
    <t>941955001R00</t>
  </si>
  <si>
    <t>Lešení lehké pomocné, výška podlahy do 1,2 m pro práce v 1. NP</t>
  </si>
  <si>
    <t>949941101R00</t>
  </si>
  <si>
    <t>Výsuvná šplhací plošina, motorický zdvih, H 80 m výtah stavební šikmý - pronájem za den + přistavení, odstavení, doprava na stavbu a zpět</t>
  </si>
  <si>
    <t>den</t>
  </si>
  <si>
    <t>Provoz mechanizmu včetně sestavení, rozebrání, přestavění i kotvení stožáru.</t>
  </si>
  <si>
    <t>952901111R00</t>
  </si>
  <si>
    <t>Vyčištění budov o výšce podlaží do 4 m</t>
  </si>
  <si>
    <t>1.NP : 127,2*0,5</t>
  </si>
  <si>
    <t>362032231R00</t>
  </si>
  <si>
    <t>Oprava zdiva z cihel pálených na MVC 3 komíny nad střechou</t>
  </si>
  <si>
    <t>odhad délka x šířka x výška : 2*1,0*0,5*3,5+3,8*0,5*3,5</t>
  </si>
  <si>
    <t>50% : -10,15*0,5</t>
  </si>
  <si>
    <t>762331812R00</t>
  </si>
  <si>
    <t>Demontáž konstrukcí krovů z hranolů do 224 cm2</t>
  </si>
  <si>
    <t>762333120R00</t>
  </si>
  <si>
    <t>Montáž vázaných krovů nepravidelných do 224 cm2</t>
  </si>
  <si>
    <t xml:space="preserve">pouze část krovu, cca do 20%, níže výpis  orientačně : </t>
  </si>
  <si>
    <t>vaznice 16/22 cm : 16,5*0,6</t>
  </si>
  <si>
    <t>sloupek 20/20 cm : 13,2*0,6</t>
  </si>
  <si>
    <t>krokve 12/18 cm : 11,0*10*0,6</t>
  </si>
  <si>
    <t>762342204RT4</t>
  </si>
  <si>
    <t>Montáž kontralatí přibitím včetně dodávky řeziva, latě 4/6 cm</t>
  </si>
  <si>
    <t>RTS 19/ II</t>
  </si>
  <si>
    <t>Montáž svislého laťování ve vzdálenosti 100 cm bez dodávky řeziva a spojovacích prostředků.</t>
  </si>
  <si>
    <t>plocha širší šikmé střechy blíže vstupu a méně širší šikmé střechy od silnice : (2*6*23+2*2*5*15)*0,60</t>
  </si>
  <si>
    <t>762342203RT2</t>
  </si>
  <si>
    <t>Montáž laťování střech, vzdálenost latí 22 - 36 cm včetně dodávky řeziva, latě 3/5 cm</t>
  </si>
  <si>
    <t>762395000R00</t>
  </si>
  <si>
    <t>Spojovací a ochranné prostředky pro střechy</t>
  </si>
  <si>
    <t>1,26*0,6</t>
  </si>
  <si>
    <t>762811210R01</t>
  </si>
  <si>
    <t>Montáž záklopu, vrchní na sraz, materiál ve specifikaci</t>
  </si>
  <si>
    <t>6051200R</t>
  </si>
  <si>
    <t>Řezivo SM  dl. do 6 m doplnění prvků krovu, krokve cca 20 %</t>
  </si>
  <si>
    <t>celkový objem prvků krokví 120/150 mm, dl, cca 12,5 m, výměna 20% : (0,12*0,15*12,5*2*14*0,20)*0,60</t>
  </si>
  <si>
    <t>998762102R00</t>
  </si>
  <si>
    <t>Přesun hmot pro tesařské konstrukce, výšky do 12 m</t>
  </si>
  <si>
    <t>765311870R00</t>
  </si>
  <si>
    <t>Demontáž krytiny bobrovky, tvrdá malta, do suti</t>
  </si>
  <si>
    <t>plocha širší šikmé střechy blíže vstupu a méně širší šikmé střechy od silnice : (2*6*23+2*2*5*15)*0,55</t>
  </si>
  <si>
    <t>765311521R00</t>
  </si>
  <si>
    <t>Krytina z bobrovek střech slož.,šupinová, na sucho D+M</t>
  </si>
  <si>
    <t>Dodávka a montáž základní tašky, poloviční, hřebenové, okapové a větrací ( segmentový řez tašek ) včetně pokrývačské malty.</t>
  </si>
  <si>
    <t>765313188R00</t>
  </si>
  <si>
    <t>Pás větrací okapní ochranný 500/10 cm</t>
  </si>
  <si>
    <t>Dodávka a montáž ochranného okapního pásu.</t>
  </si>
  <si>
    <t>po obvodu u okapů střechy : 2*(25+22,5)*0,55</t>
  </si>
  <si>
    <t>765311534RT1</t>
  </si>
  <si>
    <t>Hřeben bobrovka, hřebenáči č.1 nosovými, do malty s použitím suché maltové směsi</t>
  </si>
  <si>
    <t>bude méně : (25+22)*0,55</t>
  </si>
  <si>
    <t>765311544RT1</t>
  </si>
  <si>
    <t>Nároží bobrovka, hřebenáči č.1 nos. do malty s použitím suché maltové směsi</t>
  </si>
  <si>
    <t>Dodávka a montáž hřebenáče nosového, ukončení hřebenáče spodní, držáku latě nároží, nárožní latě 80x40 mm včetně spojovacích prostředků a pokrývačské malty.</t>
  </si>
  <si>
    <t>cca max délka 8*6,0 (8 nároží fl. á 6,0,) : (24+20)*0,55</t>
  </si>
  <si>
    <t>998765102R00</t>
  </si>
  <si>
    <t>Přesun hmot pro krytiny tvrdé, výšky do 12 m</t>
  </si>
  <si>
    <t>783782221R00</t>
  </si>
  <si>
    <t>Nátěr tesařských konstrukcí Lignofix I Profi 2x</t>
  </si>
  <si>
    <t>včetně montáže, dodávky a demontáže lešení.</t>
  </si>
  <si>
    <t>celkový objem prvků krokví 120/150 mm, dl, cca 12,5 m, výměna 20% : 2*(0,12+0,15)*12,5*2*14*0,20</t>
  </si>
  <si>
    <t>50ˇ% : -37,8*0,50</t>
  </si>
  <si>
    <t>979087212R00</t>
  </si>
  <si>
    <t xml:space="preserve">Nakládání suti na dopravní prostředky </t>
  </si>
  <si>
    <t>Přesun suti</t>
  </si>
  <si>
    <t>POL8_</t>
  </si>
  <si>
    <t>979082213R00</t>
  </si>
  <si>
    <t>Vodorovná doprava suti po suchu do 1 km</t>
  </si>
  <si>
    <t>979081121R00</t>
  </si>
  <si>
    <t>Příplatek k odvozu za každý další 1 km</t>
  </si>
  <si>
    <t>979990107R00</t>
  </si>
  <si>
    <t>Poplatek za skládku suti - směs betonu,cihel,dřeva</t>
  </si>
  <si>
    <t>87131001R00</t>
  </si>
  <si>
    <t>Napojení drenáže na novou dešťovou kanalizaci D 160 mm</t>
  </si>
  <si>
    <t>kpl</t>
  </si>
  <si>
    <t>8750001R</t>
  </si>
  <si>
    <t>GEIGER lapač střešních splavenin šedý DN 150/125  flexibilní</t>
  </si>
  <si>
    <t>831350012RAB</t>
  </si>
  <si>
    <t>Kanalizace z trub PVC hrdlových D 160 mm hloubka 1,5 m</t>
  </si>
  <si>
    <t xml:space="preserve">V položce je zakalkulováno: hloubení rýh, pažení a rozepření rýh včetně přepažování, svislé přemístění, naložení přebytku po zásypu (0,524 m3/m rýhy) na dopravní prostředek, odvoz do 6 km a uložení na skládku, : </t>
  </si>
  <si>
    <t xml:space="preserve"> lože pod potrubí ze štěrkopísku, dodávka a montáž potrubí PVC,  obsyp potrubí pískem, zásyp rýhy sypaninou, se zhutněním. : </t>
  </si>
  <si>
    <t xml:space="preserve">Včetně poplatek za skládku zeminy. : </t>
  </si>
  <si>
    <t>délka : (5,0+12,5+8,5+16,8+15,8+12,8+18,2+8,8+19,3)*0,50</t>
  </si>
  <si>
    <t>831350113RAF</t>
  </si>
  <si>
    <t>Kanalizační přípojka z trub PVC, D 160 mm rýha šířky 0,9 m, hloubky 2,0 m</t>
  </si>
  <si>
    <t>894432112R00</t>
  </si>
  <si>
    <t>Osazení plastové šachty revizní prům.425 mm, Wavin- pro dešťovou kanalizaci viz situace koordinační</t>
  </si>
  <si>
    <t>286136696Ra</t>
  </si>
  <si>
    <t>Trubka Wavin TS kanalizace SDR17 400x23,7 mm  PE100 RC třívrstvé potrubí, barva zelená</t>
  </si>
  <si>
    <t>1,5*5*0,5</t>
  </si>
  <si>
    <t>28697191R</t>
  </si>
  <si>
    <t>Dno šachetní Wavin PP DN 400/160 mm KG přímé T1 RŠ DN400</t>
  </si>
  <si>
    <t>552417011R</t>
  </si>
  <si>
    <t>Poklop litina 400/1,5 t do šachtové roury Wavin RŠ DN400</t>
  </si>
  <si>
    <t>711823121RT7</t>
  </si>
  <si>
    <t>Montáž nopové fólie svisle včetně dodávky fólie DEKDREN G8</t>
  </si>
  <si>
    <t>VN 01</t>
  </si>
  <si>
    <t>Zařízení staveniště - vybudování, provoz a demontáž stavebních buněk + TOI-TOI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</si>
</sst>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40</v>
      </c>
    </row>
    <row r="2" spans="1:7" ht="57.75" customHeight="1" x14ac:dyDescent="0.25">
      <c r="A2" s="181" t="s">
        <v>41</v>
      </c>
      <c r="B2" s="181"/>
      <c r="C2" s="181"/>
      <c r="D2" s="181"/>
      <c r="E2" s="181"/>
      <c r="F2" s="181"/>
      <c r="G2" s="181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5"/>
  <sheetViews>
    <sheetView showGridLines="0" tabSelected="1" topLeftCell="B1" zoomScaleNormal="100" zoomScaleSheetLayoutView="75" workbookViewId="0">
      <selection activeCell="L72" sqref="L72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216" t="s">
        <v>4</v>
      </c>
      <c r="C1" s="217"/>
      <c r="D1" s="217"/>
      <c r="E1" s="217"/>
      <c r="F1" s="217"/>
      <c r="G1" s="217"/>
      <c r="H1" s="217"/>
      <c r="I1" s="217"/>
      <c r="J1" s="218"/>
    </row>
    <row r="2" spans="1:15" ht="36" customHeight="1" x14ac:dyDescent="0.25">
      <c r="A2" s="2"/>
      <c r="B2" s="76" t="s">
        <v>24</v>
      </c>
      <c r="C2" s="77"/>
      <c r="D2" s="78" t="s">
        <v>43</v>
      </c>
      <c r="E2" s="222" t="s">
        <v>44</v>
      </c>
      <c r="F2" s="223"/>
      <c r="G2" s="223"/>
      <c r="H2" s="223"/>
      <c r="I2" s="223"/>
      <c r="J2" s="224"/>
      <c r="O2" s="1"/>
    </row>
    <row r="3" spans="1:15" ht="27" hidden="1" customHeight="1" x14ac:dyDescent="0.25">
      <c r="A3" s="2"/>
      <c r="B3" s="79"/>
      <c r="C3" s="77"/>
      <c r="D3" s="80"/>
      <c r="E3" s="225"/>
      <c r="F3" s="226"/>
      <c r="G3" s="226"/>
      <c r="H3" s="226"/>
      <c r="I3" s="226"/>
      <c r="J3" s="227"/>
    </row>
    <row r="4" spans="1:15" ht="23.25" customHeight="1" x14ac:dyDescent="0.25">
      <c r="A4" s="2"/>
      <c r="B4" s="81"/>
      <c r="C4" s="82"/>
      <c r="D4" s="83"/>
      <c r="E4" s="206"/>
      <c r="F4" s="206"/>
      <c r="G4" s="206"/>
      <c r="H4" s="206"/>
      <c r="I4" s="206"/>
      <c r="J4" s="207"/>
    </row>
    <row r="5" spans="1:15" ht="24" customHeight="1" x14ac:dyDescent="0.25">
      <c r="A5" s="2"/>
      <c r="B5" s="31" t="s">
        <v>23</v>
      </c>
      <c r="D5" s="210" t="s">
        <v>45</v>
      </c>
      <c r="E5" s="211"/>
      <c r="F5" s="211"/>
      <c r="G5" s="211"/>
      <c r="H5" s="18" t="s">
        <v>42</v>
      </c>
      <c r="I5" s="85" t="s">
        <v>49</v>
      </c>
      <c r="J5" s="8"/>
    </row>
    <row r="6" spans="1:15" ht="15.75" customHeight="1" x14ac:dyDescent="0.25">
      <c r="A6" s="2"/>
      <c r="B6" s="28"/>
      <c r="C6" s="55"/>
      <c r="D6" s="212" t="s">
        <v>46</v>
      </c>
      <c r="E6" s="213"/>
      <c r="F6" s="213"/>
      <c r="G6" s="213"/>
      <c r="H6" s="18" t="s">
        <v>36</v>
      </c>
      <c r="I6" s="85" t="s">
        <v>50</v>
      </c>
      <c r="J6" s="8"/>
    </row>
    <row r="7" spans="1:15" ht="15.75" customHeight="1" x14ac:dyDescent="0.25">
      <c r="A7" s="2"/>
      <c r="B7" s="29"/>
      <c r="C7" s="56"/>
      <c r="D7" s="84" t="s">
        <v>48</v>
      </c>
      <c r="E7" s="214" t="s">
        <v>47</v>
      </c>
      <c r="F7" s="215"/>
      <c r="G7" s="215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29"/>
      <c r="E11" s="229"/>
      <c r="F11" s="229"/>
      <c r="G11" s="229"/>
      <c r="H11" s="18" t="s">
        <v>42</v>
      </c>
      <c r="I11" s="22"/>
      <c r="J11" s="8"/>
    </row>
    <row r="12" spans="1:15" ht="15.75" customHeight="1" x14ac:dyDescent="0.25">
      <c r="A12" s="2"/>
      <c r="B12" s="28"/>
      <c r="C12" s="55"/>
      <c r="D12" s="205"/>
      <c r="E12" s="205"/>
      <c r="F12" s="205"/>
      <c r="G12" s="205"/>
      <c r="H12" s="18" t="s">
        <v>36</v>
      </c>
      <c r="I12" s="22"/>
      <c r="J12" s="8"/>
    </row>
    <row r="13" spans="1:15" ht="15.75" customHeight="1" x14ac:dyDescent="0.25">
      <c r="A13" s="2"/>
      <c r="B13" s="29"/>
      <c r="C13" s="56"/>
      <c r="D13" s="53"/>
      <c r="E13" s="208"/>
      <c r="F13" s="209"/>
      <c r="G13" s="209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61"/>
      <c r="D15" s="54"/>
      <c r="E15" s="228"/>
      <c r="F15" s="228"/>
      <c r="G15" s="230"/>
      <c r="H15" s="230"/>
      <c r="I15" s="230" t="s">
        <v>31</v>
      </c>
      <c r="J15" s="231"/>
    </row>
    <row r="16" spans="1:15" ht="23.25" customHeight="1" x14ac:dyDescent="0.25">
      <c r="A16" s="138" t="s">
        <v>26</v>
      </c>
      <c r="B16" s="38" t="s">
        <v>26</v>
      </c>
      <c r="C16" s="62"/>
      <c r="D16" s="63"/>
      <c r="E16" s="194"/>
      <c r="F16" s="195"/>
      <c r="G16" s="194"/>
      <c r="H16" s="195"/>
      <c r="I16" s="194"/>
      <c r="J16" s="196"/>
    </row>
    <row r="17" spans="1:10" ht="23.25" customHeight="1" x14ac:dyDescent="0.25">
      <c r="A17" s="138" t="s">
        <v>27</v>
      </c>
      <c r="B17" s="38" t="s">
        <v>27</v>
      </c>
      <c r="C17" s="62"/>
      <c r="D17" s="63"/>
      <c r="E17" s="194"/>
      <c r="F17" s="195"/>
      <c r="G17" s="194"/>
      <c r="H17" s="195"/>
      <c r="I17" s="194"/>
      <c r="J17" s="196"/>
    </row>
    <row r="18" spans="1:10" ht="23.25" customHeight="1" x14ac:dyDescent="0.25">
      <c r="A18" s="138" t="s">
        <v>28</v>
      </c>
      <c r="B18" s="38" t="s">
        <v>28</v>
      </c>
      <c r="C18" s="62"/>
      <c r="D18" s="63"/>
      <c r="E18" s="194"/>
      <c r="F18" s="195"/>
      <c r="G18" s="194"/>
      <c r="H18" s="195"/>
      <c r="I18" s="194"/>
      <c r="J18" s="196"/>
    </row>
    <row r="19" spans="1:10" ht="23.25" customHeight="1" x14ac:dyDescent="0.25">
      <c r="A19" s="138" t="s">
        <v>60</v>
      </c>
      <c r="B19" s="38" t="s">
        <v>29</v>
      </c>
      <c r="C19" s="62"/>
      <c r="D19" s="63"/>
      <c r="E19" s="194"/>
      <c r="F19" s="195"/>
      <c r="G19" s="194"/>
      <c r="H19" s="195"/>
      <c r="I19" s="194"/>
      <c r="J19" s="196"/>
    </row>
    <row r="20" spans="1:10" ht="23.25" customHeight="1" x14ac:dyDescent="0.25">
      <c r="A20" s="138" t="s">
        <v>103</v>
      </c>
      <c r="B20" s="38" t="s">
        <v>30</v>
      </c>
      <c r="C20" s="62"/>
      <c r="D20" s="63"/>
      <c r="E20" s="194"/>
      <c r="F20" s="195"/>
      <c r="G20" s="194"/>
      <c r="H20" s="195"/>
      <c r="I20" s="194"/>
      <c r="J20" s="196"/>
    </row>
    <row r="21" spans="1:10" ht="23.25" customHeight="1" x14ac:dyDescent="0.25">
      <c r="A21" s="2"/>
      <c r="B21" s="48" t="s">
        <v>31</v>
      </c>
      <c r="C21" s="64"/>
      <c r="D21" s="65"/>
      <c r="E21" s="197"/>
      <c r="F21" s="232"/>
      <c r="G21" s="197"/>
      <c r="H21" s="232"/>
      <c r="I21" s="197">
        <f>SUM(I16:J20)</f>
        <v>0</v>
      </c>
      <c r="J21" s="198"/>
    </row>
    <row r="22" spans="1:10" ht="33" customHeight="1" x14ac:dyDescent="0.25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13</v>
      </c>
      <c r="C23" s="62"/>
      <c r="D23" s="63"/>
      <c r="E23" s="67">
        <v>15</v>
      </c>
      <c r="F23" s="39" t="s">
        <v>0</v>
      </c>
      <c r="G23" s="192"/>
      <c r="H23" s="193"/>
      <c r="I23" s="193"/>
      <c r="J23" s="40" t="str">
        <f t="shared" ref="J23:J28" si="0">Mena</f>
        <v>CZK</v>
      </c>
    </row>
    <row r="24" spans="1:10" ht="23.25" customHeight="1" x14ac:dyDescent="0.25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190"/>
      <c r="H24" s="191"/>
      <c r="I24" s="191"/>
      <c r="J24" s="40" t="str">
        <f t="shared" si="0"/>
        <v>CZK</v>
      </c>
    </row>
    <row r="25" spans="1:10" ht="23.25" customHeight="1" x14ac:dyDescent="0.25">
      <c r="A25" s="2"/>
      <c r="B25" s="38" t="s">
        <v>15</v>
      </c>
      <c r="C25" s="62"/>
      <c r="D25" s="63"/>
      <c r="E25" s="67">
        <v>21</v>
      </c>
      <c r="F25" s="39" t="s">
        <v>0</v>
      </c>
      <c r="G25" s="192">
        <v>0</v>
      </c>
      <c r="H25" s="193"/>
      <c r="I25" s="193"/>
      <c r="J25" s="40" t="str">
        <f t="shared" si="0"/>
        <v>CZK</v>
      </c>
    </row>
    <row r="26" spans="1:10" ht="23.25" customHeight="1" x14ac:dyDescent="0.25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19">
        <v>0</v>
      </c>
      <c r="H26" s="220"/>
      <c r="I26" s="220"/>
      <c r="J26" s="37" t="str">
        <f t="shared" si="0"/>
        <v>CZK</v>
      </c>
    </row>
    <row r="27" spans="1:10" ht="23.25" customHeight="1" thickBot="1" x14ac:dyDescent="0.3">
      <c r="A27" s="2"/>
      <c r="B27" s="31" t="s">
        <v>5</v>
      </c>
      <c r="C27" s="70"/>
      <c r="D27" s="71"/>
      <c r="E27" s="70"/>
      <c r="F27" s="16"/>
      <c r="G27" s="221">
        <v>0</v>
      </c>
      <c r="H27" s="221"/>
      <c r="I27" s="221"/>
      <c r="J27" s="41" t="str">
        <f t="shared" si="0"/>
        <v>CZK</v>
      </c>
    </row>
    <row r="28" spans="1:10" ht="27.75" hidden="1" customHeight="1" thickBot="1" x14ac:dyDescent="0.3">
      <c r="A28" s="2"/>
      <c r="B28" s="112" t="s">
        <v>25</v>
      </c>
      <c r="C28" s="113"/>
      <c r="D28" s="113"/>
      <c r="E28" s="114"/>
      <c r="F28" s="115"/>
      <c r="G28" s="199">
        <v>2273253.79</v>
      </c>
      <c r="H28" s="200"/>
      <c r="I28" s="200"/>
      <c r="J28" s="116" t="str">
        <f t="shared" si="0"/>
        <v>CZK</v>
      </c>
    </row>
    <row r="29" spans="1:10" ht="27.75" customHeight="1" thickBot="1" x14ac:dyDescent="0.3">
      <c r="A29" s="2"/>
      <c r="B29" s="112" t="s">
        <v>37</v>
      </c>
      <c r="C29" s="117"/>
      <c r="D29" s="117"/>
      <c r="E29" s="117"/>
      <c r="F29" s="118"/>
      <c r="G29" s="199"/>
      <c r="H29" s="199"/>
      <c r="I29" s="199"/>
      <c r="J29" s="119" t="s">
        <v>64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 t="s">
        <v>51</v>
      </c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01"/>
      <c r="E34" s="202"/>
      <c r="G34" s="203"/>
      <c r="H34" s="204"/>
      <c r="I34" s="204"/>
      <c r="J34" s="25"/>
    </row>
    <row r="35" spans="1:10" ht="12.75" customHeight="1" x14ac:dyDescent="0.25">
      <c r="A35" s="2"/>
      <c r="B35" s="2"/>
      <c r="D35" s="189" t="s">
        <v>2</v>
      </c>
      <c r="E35" s="189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5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customHeight="1" x14ac:dyDescent="0.25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6" t="s">
        <v>1</v>
      </c>
      <c r="J38" s="97" t="s">
        <v>0</v>
      </c>
    </row>
    <row r="39" spans="1:10" ht="25.5" hidden="1" customHeight="1" x14ac:dyDescent="0.25">
      <c r="A39" s="88">
        <v>1</v>
      </c>
      <c r="B39" s="98" t="s">
        <v>52</v>
      </c>
      <c r="C39" s="185"/>
      <c r="D39" s="185"/>
      <c r="E39" s="185"/>
      <c r="F39" s="99">
        <v>2273253.79</v>
      </c>
      <c r="G39" s="100">
        <v>0</v>
      </c>
      <c r="H39" s="101">
        <v>340988.07</v>
      </c>
      <c r="I39" s="101">
        <v>2614241.86</v>
      </c>
      <c r="J39" s="102" t="e">
        <f ca="1">IF(_xlfn.SINGLE(CenaCelkemVypocet)=0,"",I39/_xlfn.SINGLE(CenaCelkemVypocet)*100)</f>
        <v>#NAME?</v>
      </c>
    </row>
    <row r="40" spans="1:10" ht="25.5" customHeight="1" x14ac:dyDescent="0.25">
      <c r="A40" s="88">
        <v>2</v>
      </c>
      <c r="B40" s="103" t="s">
        <v>53</v>
      </c>
      <c r="C40" s="184" t="s">
        <v>54</v>
      </c>
      <c r="D40" s="184"/>
      <c r="E40" s="184"/>
      <c r="F40" s="104"/>
      <c r="G40" s="105">
        <v>0</v>
      </c>
      <c r="H40" s="105"/>
      <c r="I40" s="105"/>
      <c r="J40" s="106"/>
    </row>
    <row r="41" spans="1:10" ht="25.5" customHeight="1" x14ac:dyDescent="0.25">
      <c r="A41" s="88">
        <v>3</v>
      </c>
      <c r="B41" s="107" t="s">
        <v>55</v>
      </c>
      <c r="C41" s="185" t="s">
        <v>56</v>
      </c>
      <c r="D41" s="185"/>
      <c r="E41" s="185"/>
      <c r="F41" s="108"/>
      <c r="G41" s="101">
        <v>0</v>
      </c>
      <c r="H41" s="101"/>
      <c r="I41" s="101"/>
      <c r="J41" s="102"/>
    </row>
    <row r="42" spans="1:10" ht="25.5" customHeight="1" x14ac:dyDescent="0.25">
      <c r="A42" s="88">
        <v>2</v>
      </c>
      <c r="B42" s="103" t="s">
        <v>57</v>
      </c>
      <c r="C42" s="184" t="s">
        <v>58</v>
      </c>
      <c r="D42" s="184"/>
      <c r="E42" s="184"/>
      <c r="F42" s="104"/>
      <c r="G42" s="105">
        <v>0</v>
      </c>
      <c r="H42" s="105"/>
      <c r="I42" s="105"/>
      <c r="J42" s="106"/>
    </row>
    <row r="43" spans="1:10" ht="25.5" customHeight="1" x14ac:dyDescent="0.25">
      <c r="A43" s="88">
        <v>3</v>
      </c>
      <c r="B43" s="107" t="s">
        <v>55</v>
      </c>
      <c r="C43" s="185" t="s">
        <v>59</v>
      </c>
      <c r="D43" s="185"/>
      <c r="E43" s="185"/>
      <c r="F43" s="108"/>
      <c r="G43" s="101">
        <v>0</v>
      </c>
      <c r="H43" s="101"/>
      <c r="I43" s="101"/>
      <c r="J43" s="102"/>
    </row>
    <row r="44" spans="1:10" ht="25.5" customHeight="1" x14ac:dyDescent="0.25">
      <c r="A44" s="88">
        <v>2</v>
      </c>
      <c r="B44" s="103" t="s">
        <v>60</v>
      </c>
      <c r="C44" s="184" t="s">
        <v>29</v>
      </c>
      <c r="D44" s="184"/>
      <c r="E44" s="184"/>
      <c r="F44" s="104"/>
      <c r="G44" s="105">
        <v>0</v>
      </c>
      <c r="H44" s="105"/>
      <c r="I44" s="105"/>
      <c r="J44" s="106"/>
    </row>
    <row r="45" spans="1:10" ht="25.5" customHeight="1" x14ac:dyDescent="0.25">
      <c r="A45" s="88">
        <v>3</v>
      </c>
      <c r="B45" s="107" t="s">
        <v>61</v>
      </c>
      <c r="C45" s="185" t="s">
        <v>62</v>
      </c>
      <c r="D45" s="185"/>
      <c r="E45" s="185"/>
      <c r="F45" s="108"/>
      <c r="G45" s="101">
        <v>0</v>
      </c>
      <c r="H45" s="101"/>
      <c r="I45" s="101"/>
      <c r="J45" s="102"/>
    </row>
    <row r="46" spans="1:10" ht="25.5" customHeight="1" x14ac:dyDescent="0.25">
      <c r="A46" s="88"/>
      <c r="B46" s="186" t="s">
        <v>63</v>
      </c>
      <c r="C46" s="187"/>
      <c r="D46" s="187"/>
      <c r="E46" s="188"/>
      <c r="F46" s="109"/>
      <c r="G46" s="110">
        <f>SUMIF(A39:A45,"=1",G39:G45)</f>
        <v>0</v>
      </c>
      <c r="H46" s="110"/>
      <c r="I46" s="110"/>
      <c r="J46" s="111"/>
    </row>
    <row r="50" spans="1:10" ht="15.6" x14ac:dyDescent="0.3">
      <c r="B50" s="120" t="s">
        <v>65</v>
      </c>
    </row>
    <row r="52" spans="1:10" ht="25.5" customHeight="1" x14ac:dyDescent="0.25">
      <c r="A52" s="122"/>
      <c r="B52" s="125" t="s">
        <v>18</v>
      </c>
      <c r="C52" s="125" t="s">
        <v>6</v>
      </c>
      <c r="D52" s="126"/>
      <c r="E52" s="126"/>
      <c r="F52" s="127" t="s">
        <v>66</v>
      </c>
      <c r="G52" s="127"/>
      <c r="H52" s="127"/>
      <c r="I52" s="127" t="s">
        <v>31</v>
      </c>
      <c r="J52" s="127" t="s">
        <v>0</v>
      </c>
    </row>
    <row r="53" spans="1:10" ht="36.75" customHeight="1" x14ac:dyDescent="0.25">
      <c r="A53" s="123"/>
      <c r="B53" s="128" t="s">
        <v>67</v>
      </c>
      <c r="C53" s="182" t="s">
        <v>68</v>
      </c>
      <c r="D53" s="183"/>
      <c r="E53" s="183"/>
      <c r="F53" s="136" t="s">
        <v>26</v>
      </c>
      <c r="G53" s="129"/>
      <c r="H53" s="129"/>
      <c r="I53" s="129"/>
      <c r="J53" s="134" t="str">
        <f>IF(I72=0,"",I53/I72*100)</f>
        <v/>
      </c>
    </row>
    <row r="54" spans="1:10" ht="36.75" customHeight="1" x14ac:dyDescent="0.25">
      <c r="A54" s="123"/>
      <c r="B54" s="128" t="s">
        <v>61</v>
      </c>
      <c r="C54" s="182" t="s">
        <v>69</v>
      </c>
      <c r="D54" s="183"/>
      <c r="E54" s="183"/>
      <c r="F54" s="136" t="s">
        <v>26</v>
      </c>
      <c r="G54" s="129"/>
      <c r="H54" s="129"/>
      <c r="I54" s="129"/>
      <c r="J54" s="134" t="str">
        <f>IF(I72=0,"",I54/I72*100)</f>
        <v/>
      </c>
    </row>
    <row r="55" spans="1:10" ht="36.75" customHeight="1" x14ac:dyDescent="0.25">
      <c r="A55" s="123"/>
      <c r="B55" s="128" t="s">
        <v>70</v>
      </c>
      <c r="C55" s="182" t="s">
        <v>71</v>
      </c>
      <c r="D55" s="183"/>
      <c r="E55" s="183"/>
      <c r="F55" s="136" t="s">
        <v>26</v>
      </c>
      <c r="G55" s="129"/>
      <c r="H55" s="129"/>
      <c r="I55" s="129"/>
      <c r="J55" s="134" t="str">
        <f>IF(I72=0,"",I55/I72*100)</f>
        <v/>
      </c>
    </row>
    <row r="56" spans="1:10" ht="36.75" customHeight="1" x14ac:dyDescent="0.25">
      <c r="A56" s="123"/>
      <c r="B56" s="128" t="s">
        <v>72</v>
      </c>
      <c r="C56" s="182" t="s">
        <v>73</v>
      </c>
      <c r="D56" s="183"/>
      <c r="E56" s="183"/>
      <c r="F56" s="136" t="s">
        <v>26</v>
      </c>
      <c r="G56" s="129"/>
      <c r="H56" s="129"/>
      <c r="I56" s="129"/>
      <c r="J56" s="134" t="str">
        <f>IF(I72=0,"",I56/I72*100)</f>
        <v/>
      </c>
    </row>
    <row r="57" spans="1:10" ht="36.75" customHeight="1" x14ac:dyDescent="0.25">
      <c r="A57" s="123"/>
      <c r="B57" s="128" t="s">
        <v>74</v>
      </c>
      <c r="C57" s="182" t="s">
        <v>75</v>
      </c>
      <c r="D57" s="183"/>
      <c r="E57" s="183"/>
      <c r="F57" s="136" t="s">
        <v>26</v>
      </c>
      <c r="G57" s="129"/>
      <c r="H57" s="129"/>
      <c r="I57" s="129"/>
      <c r="J57" s="134" t="str">
        <f>IF(I72=0,"",I57/I72*100)</f>
        <v/>
      </c>
    </row>
    <row r="58" spans="1:10" ht="36.75" customHeight="1" x14ac:dyDescent="0.25">
      <c r="A58" s="123"/>
      <c r="B58" s="128" t="s">
        <v>76</v>
      </c>
      <c r="C58" s="182" t="s">
        <v>77</v>
      </c>
      <c r="D58" s="183"/>
      <c r="E58" s="183"/>
      <c r="F58" s="136" t="s">
        <v>26</v>
      </c>
      <c r="G58" s="129"/>
      <c r="H58" s="129"/>
      <c r="I58" s="129"/>
      <c r="J58" s="134" t="str">
        <f>IF(I72=0,"",I58/I72*100)</f>
        <v/>
      </c>
    </row>
    <row r="59" spans="1:10" ht="36.75" customHeight="1" x14ac:dyDescent="0.25">
      <c r="A59" s="123"/>
      <c r="B59" s="128" t="s">
        <v>78</v>
      </c>
      <c r="C59" s="182" t="s">
        <v>79</v>
      </c>
      <c r="D59" s="183"/>
      <c r="E59" s="183"/>
      <c r="F59" s="136" t="s">
        <v>26</v>
      </c>
      <c r="G59" s="129"/>
      <c r="H59" s="129"/>
      <c r="I59" s="129"/>
      <c r="J59" s="134" t="str">
        <f>IF(I72=0,"",I59/I72*100)</f>
        <v/>
      </c>
    </row>
    <row r="60" spans="1:10" ht="36.75" customHeight="1" x14ac:dyDescent="0.25">
      <c r="A60" s="123"/>
      <c r="B60" s="128" t="s">
        <v>80</v>
      </c>
      <c r="C60" s="182" t="s">
        <v>81</v>
      </c>
      <c r="D60" s="183"/>
      <c r="E60" s="183"/>
      <c r="F60" s="136" t="s">
        <v>26</v>
      </c>
      <c r="G60" s="129"/>
      <c r="H60" s="129"/>
      <c r="I60" s="129"/>
      <c r="J60" s="134" t="str">
        <f>IF(I72=0,"",I60/I72*100)</f>
        <v/>
      </c>
    </row>
    <row r="61" spans="1:10" ht="36.75" customHeight="1" x14ac:dyDescent="0.25">
      <c r="A61" s="123"/>
      <c r="B61" s="128" t="s">
        <v>82</v>
      </c>
      <c r="C61" s="182" t="s">
        <v>83</v>
      </c>
      <c r="D61" s="183"/>
      <c r="E61" s="183"/>
      <c r="F61" s="136" t="s">
        <v>26</v>
      </c>
      <c r="G61" s="129"/>
      <c r="H61" s="129"/>
      <c r="I61" s="129"/>
      <c r="J61" s="134" t="str">
        <f>IF(I72=0,"",I61/I72*100)</f>
        <v/>
      </c>
    </row>
    <row r="62" spans="1:10" ht="36.75" customHeight="1" x14ac:dyDescent="0.25">
      <c r="A62" s="123"/>
      <c r="B62" s="128" t="s">
        <v>84</v>
      </c>
      <c r="C62" s="182" t="s">
        <v>85</v>
      </c>
      <c r="D62" s="183"/>
      <c r="E62" s="183"/>
      <c r="F62" s="136" t="s">
        <v>26</v>
      </c>
      <c r="G62" s="129"/>
      <c r="H62" s="129"/>
      <c r="I62" s="129"/>
      <c r="J62" s="134" t="str">
        <f>IF(I72=0,"",I62/I72*100)</f>
        <v/>
      </c>
    </row>
    <row r="63" spans="1:10" ht="36.75" customHeight="1" x14ac:dyDescent="0.25">
      <c r="A63" s="123"/>
      <c r="B63" s="128" t="s">
        <v>86</v>
      </c>
      <c r="C63" s="182" t="s">
        <v>87</v>
      </c>
      <c r="D63" s="183"/>
      <c r="E63" s="183"/>
      <c r="F63" s="136" t="s">
        <v>27</v>
      </c>
      <c r="G63" s="129"/>
      <c r="H63" s="129"/>
      <c r="I63" s="129"/>
      <c r="J63" s="134" t="str">
        <f>IF(I72=0,"",I63/I72*100)</f>
        <v/>
      </c>
    </row>
    <row r="64" spans="1:10" ht="36.75" customHeight="1" x14ac:dyDescent="0.25">
      <c r="A64" s="123"/>
      <c r="B64" s="128" t="s">
        <v>88</v>
      </c>
      <c r="C64" s="182" t="s">
        <v>89</v>
      </c>
      <c r="D64" s="183"/>
      <c r="E64" s="183"/>
      <c r="F64" s="136" t="s">
        <v>27</v>
      </c>
      <c r="G64" s="129"/>
      <c r="H64" s="129"/>
      <c r="I64" s="129"/>
      <c r="J64" s="134" t="str">
        <f>IF(I72=0,"",I64/I72*100)</f>
        <v/>
      </c>
    </row>
    <row r="65" spans="1:10" ht="36.75" customHeight="1" x14ac:dyDescent="0.25">
      <c r="A65" s="123"/>
      <c r="B65" s="128" t="s">
        <v>90</v>
      </c>
      <c r="C65" s="182" t="s">
        <v>91</v>
      </c>
      <c r="D65" s="183"/>
      <c r="E65" s="183"/>
      <c r="F65" s="136" t="s">
        <v>27</v>
      </c>
      <c r="G65" s="129"/>
      <c r="H65" s="129"/>
      <c r="I65" s="129"/>
      <c r="J65" s="134" t="str">
        <f>IF(I72=0,"",I65/I72*100)</f>
        <v/>
      </c>
    </row>
    <row r="66" spans="1:10" ht="36.75" customHeight="1" x14ac:dyDescent="0.25">
      <c r="A66" s="123"/>
      <c r="B66" s="128" t="s">
        <v>92</v>
      </c>
      <c r="C66" s="182" t="s">
        <v>93</v>
      </c>
      <c r="D66" s="183"/>
      <c r="E66" s="183"/>
      <c r="F66" s="136" t="s">
        <v>27</v>
      </c>
      <c r="G66" s="129"/>
      <c r="H66" s="129"/>
      <c r="I66" s="129"/>
      <c r="J66" s="134" t="str">
        <f>IF(I72=0,"",I66/I72*100)</f>
        <v/>
      </c>
    </row>
    <row r="67" spans="1:10" ht="36.75" customHeight="1" x14ac:dyDescent="0.25">
      <c r="A67" s="123"/>
      <c r="B67" s="128" t="s">
        <v>94</v>
      </c>
      <c r="C67" s="182" t="s">
        <v>95</v>
      </c>
      <c r="D67" s="183"/>
      <c r="E67" s="183"/>
      <c r="F67" s="136" t="s">
        <v>27</v>
      </c>
      <c r="G67" s="129"/>
      <c r="H67" s="129"/>
      <c r="I67" s="129"/>
      <c r="J67" s="134" t="str">
        <f>IF(I72=0,"",I67/I72*100)</f>
        <v/>
      </c>
    </row>
    <row r="68" spans="1:10" ht="36.75" customHeight="1" x14ac:dyDescent="0.25">
      <c r="A68" s="123"/>
      <c r="B68" s="128" t="s">
        <v>96</v>
      </c>
      <c r="C68" s="182" t="s">
        <v>97</v>
      </c>
      <c r="D68" s="183"/>
      <c r="E68" s="183"/>
      <c r="F68" s="136" t="s">
        <v>27</v>
      </c>
      <c r="G68" s="129"/>
      <c r="H68" s="129"/>
      <c r="I68" s="129"/>
      <c r="J68" s="134" t="str">
        <f>IF(I72=0,"",I68/I72*100)</f>
        <v/>
      </c>
    </row>
    <row r="69" spans="1:10" ht="36.75" customHeight="1" x14ac:dyDescent="0.25">
      <c r="A69" s="123"/>
      <c r="B69" s="128" t="s">
        <v>98</v>
      </c>
      <c r="C69" s="182" t="s">
        <v>99</v>
      </c>
      <c r="D69" s="183"/>
      <c r="E69" s="183"/>
      <c r="F69" s="136" t="s">
        <v>27</v>
      </c>
      <c r="G69" s="129"/>
      <c r="H69" s="129"/>
      <c r="I69" s="129"/>
      <c r="J69" s="134" t="str">
        <f>IF(I72=0,"",I69/I72*100)</f>
        <v/>
      </c>
    </row>
    <row r="70" spans="1:10" ht="36.75" customHeight="1" x14ac:dyDescent="0.25">
      <c r="A70" s="123"/>
      <c r="B70" s="128" t="s">
        <v>100</v>
      </c>
      <c r="C70" s="182" t="s">
        <v>101</v>
      </c>
      <c r="D70" s="183"/>
      <c r="E70" s="183"/>
      <c r="F70" s="136" t="s">
        <v>102</v>
      </c>
      <c r="G70" s="129"/>
      <c r="H70" s="129"/>
      <c r="I70" s="129"/>
      <c r="J70" s="134" t="str">
        <f>IF(I72=0,"",I70/I72*100)</f>
        <v/>
      </c>
    </row>
    <row r="71" spans="1:10" ht="36.75" customHeight="1" x14ac:dyDescent="0.25">
      <c r="A71" s="123"/>
      <c r="B71" s="128" t="s">
        <v>60</v>
      </c>
      <c r="C71" s="182" t="s">
        <v>29</v>
      </c>
      <c r="D71" s="183"/>
      <c r="E71" s="183"/>
      <c r="F71" s="136" t="s">
        <v>60</v>
      </c>
      <c r="G71" s="129"/>
      <c r="H71" s="129"/>
      <c r="I71" s="129"/>
      <c r="J71" s="134" t="str">
        <f>IF(I72=0,"",I71/I72*100)</f>
        <v/>
      </c>
    </row>
    <row r="72" spans="1:10" ht="25.5" customHeight="1" x14ac:dyDescent="0.25">
      <c r="A72" s="124"/>
      <c r="B72" s="130" t="s">
        <v>1</v>
      </c>
      <c r="C72" s="131"/>
      <c r="D72" s="132"/>
      <c r="E72" s="132"/>
      <c r="F72" s="137"/>
      <c r="G72" s="133"/>
      <c r="H72" s="133"/>
      <c r="I72" s="133">
        <f>SUM(I53:I71)</f>
        <v>0</v>
      </c>
      <c r="J72" s="135">
        <f>SUM(J53:J71)</f>
        <v>0</v>
      </c>
    </row>
    <row r="73" spans="1:10" x14ac:dyDescent="0.25">
      <c r="F73" s="86"/>
      <c r="G73" s="86"/>
      <c r="H73" s="86"/>
      <c r="I73" s="86"/>
      <c r="J73" s="87"/>
    </row>
    <row r="74" spans="1:10" x14ac:dyDescent="0.25">
      <c r="F74" s="86"/>
      <c r="G74" s="86"/>
      <c r="H74" s="86"/>
      <c r="I74" s="86"/>
      <c r="J74" s="87"/>
    </row>
    <row r="75" spans="1:10" x14ac:dyDescent="0.25">
      <c r="F75" s="86"/>
      <c r="G75" s="86"/>
      <c r="H75" s="86"/>
      <c r="I75" s="86"/>
      <c r="J75" s="87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8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C43:E43"/>
    <mergeCell ref="C44:E44"/>
    <mergeCell ref="C45:E45"/>
    <mergeCell ref="B46:E46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70:E70"/>
    <mergeCell ref="C71:E71"/>
    <mergeCell ref="C65:E65"/>
    <mergeCell ref="C66:E66"/>
    <mergeCell ref="C67:E67"/>
    <mergeCell ref="C68:E68"/>
    <mergeCell ref="C69:E6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33" t="s">
        <v>7</v>
      </c>
      <c r="B1" s="233"/>
      <c r="C1" s="234"/>
      <c r="D1" s="233"/>
      <c r="E1" s="233"/>
      <c r="F1" s="233"/>
      <c r="G1" s="233"/>
    </row>
    <row r="2" spans="1:7" ht="24.9" customHeight="1" x14ac:dyDescent="0.25">
      <c r="A2" s="50" t="s">
        <v>8</v>
      </c>
      <c r="B2" s="49"/>
      <c r="C2" s="235"/>
      <c r="D2" s="235"/>
      <c r="E2" s="235"/>
      <c r="F2" s="235"/>
      <c r="G2" s="236"/>
    </row>
    <row r="3" spans="1:7" ht="24.9" customHeight="1" x14ac:dyDescent="0.25">
      <c r="A3" s="50" t="s">
        <v>9</v>
      </c>
      <c r="B3" s="49"/>
      <c r="C3" s="235"/>
      <c r="D3" s="235"/>
      <c r="E3" s="235"/>
      <c r="F3" s="235"/>
      <c r="G3" s="236"/>
    </row>
    <row r="4" spans="1:7" ht="24.9" customHeight="1" x14ac:dyDescent="0.25">
      <c r="A4" s="50" t="s">
        <v>10</v>
      </c>
      <c r="B4" s="49"/>
      <c r="C4" s="235"/>
      <c r="D4" s="235"/>
      <c r="E4" s="235"/>
      <c r="F4" s="235"/>
      <c r="G4" s="236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6704C-E61F-4EF2-B8D2-BBB6CAFA1FB6}">
  <sheetPr>
    <outlinePr summaryBelow="0"/>
  </sheetPr>
  <dimension ref="A1:BH5000"/>
  <sheetViews>
    <sheetView workbookViewId="0">
      <pane ySplit="7" topLeftCell="A71" activePane="bottomLeft" state="frozen"/>
      <selection pane="bottomLeft" activeCell="F100" sqref="F100"/>
    </sheetView>
  </sheetViews>
  <sheetFormatPr defaultRowHeight="13.2" outlineLevelRow="1" x14ac:dyDescent="0.25"/>
  <cols>
    <col min="1" max="1" width="3.44140625" customWidth="1"/>
    <col min="2" max="2" width="12.6640625" style="121" customWidth="1"/>
    <col min="3" max="3" width="38.33203125" style="121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24" width="0" hidden="1" customWidth="1"/>
    <col min="29" max="29" width="0" hidden="1" customWidth="1"/>
    <col min="31" max="41" width="0" hidden="1" customWidth="1"/>
    <col min="53" max="53" width="73.6640625" customWidth="1"/>
  </cols>
  <sheetData>
    <row r="1" spans="1:60" ht="15.75" customHeight="1" x14ac:dyDescent="0.3">
      <c r="A1" s="239" t="s">
        <v>7</v>
      </c>
      <c r="B1" s="239"/>
      <c r="C1" s="239"/>
      <c r="D1" s="239"/>
      <c r="E1" s="239"/>
      <c r="F1" s="239"/>
      <c r="G1" s="239"/>
      <c r="AG1" t="s">
        <v>104</v>
      </c>
    </row>
    <row r="2" spans="1:60" ht="25.05" customHeight="1" x14ac:dyDescent="0.25">
      <c r="A2" s="139" t="s">
        <v>8</v>
      </c>
      <c r="B2" s="49" t="s">
        <v>43</v>
      </c>
      <c r="C2" s="240" t="s">
        <v>44</v>
      </c>
      <c r="D2" s="241"/>
      <c r="E2" s="241"/>
      <c r="F2" s="241"/>
      <c r="G2" s="242"/>
      <c r="AG2" t="s">
        <v>105</v>
      </c>
    </row>
    <row r="3" spans="1:60" ht="25.05" customHeight="1" x14ac:dyDescent="0.25">
      <c r="A3" s="139" t="s">
        <v>9</v>
      </c>
      <c r="B3" s="49" t="s">
        <v>53</v>
      </c>
      <c r="C3" s="240" t="s">
        <v>54</v>
      </c>
      <c r="D3" s="241"/>
      <c r="E3" s="241"/>
      <c r="F3" s="241"/>
      <c r="G3" s="242"/>
      <c r="AC3" s="121" t="s">
        <v>105</v>
      </c>
      <c r="AG3" t="s">
        <v>106</v>
      </c>
    </row>
    <row r="4" spans="1:60" ht="25.05" customHeight="1" x14ac:dyDescent="0.25">
      <c r="A4" s="140" t="s">
        <v>10</v>
      </c>
      <c r="B4" s="141" t="s">
        <v>55</v>
      </c>
      <c r="C4" s="243" t="s">
        <v>56</v>
      </c>
      <c r="D4" s="244"/>
      <c r="E4" s="244"/>
      <c r="F4" s="244"/>
      <c r="G4" s="245"/>
      <c r="AG4" t="s">
        <v>107</v>
      </c>
    </row>
    <row r="5" spans="1:60" x14ac:dyDescent="0.25">
      <c r="D5" s="10"/>
    </row>
    <row r="6" spans="1:60" ht="39.6" x14ac:dyDescent="0.25">
      <c r="A6" s="143" t="s">
        <v>108</v>
      </c>
      <c r="B6" s="145" t="s">
        <v>109</v>
      </c>
      <c r="C6" s="145" t="s">
        <v>110</v>
      </c>
      <c r="D6" s="144" t="s">
        <v>111</v>
      </c>
      <c r="E6" s="143" t="s">
        <v>112</v>
      </c>
      <c r="F6" s="142" t="s">
        <v>113</v>
      </c>
      <c r="G6" s="143" t="s">
        <v>31</v>
      </c>
      <c r="H6" s="146" t="s">
        <v>32</v>
      </c>
      <c r="I6" s="146" t="s">
        <v>114</v>
      </c>
      <c r="J6" s="146" t="s">
        <v>33</v>
      </c>
      <c r="K6" s="146" t="s">
        <v>115</v>
      </c>
      <c r="L6" s="146" t="s">
        <v>116</v>
      </c>
      <c r="M6" s="146" t="s">
        <v>117</v>
      </c>
      <c r="N6" s="146" t="s">
        <v>118</v>
      </c>
      <c r="O6" s="146" t="s">
        <v>119</v>
      </c>
      <c r="P6" s="146" t="s">
        <v>120</v>
      </c>
      <c r="Q6" s="146" t="s">
        <v>121</v>
      </c>
      <c r="R6" s="146" t="s">
        <v>122</v>
      </c>
      <c r="S6" s="146" t="s">
        <v>123</v>
      </c>
      <c r="T6" s="146" t="s">
        <v>124</v>
      </c>
      <c r="U6" s="146" t="s">
        <v>125</v>
      </c>
      <c r="V6" s="146" t="s">
        <v>126</v>
      </c>
      <c r="W6" s="146" t="s">
        <v>127</v>
      </c>
      <c r="X6" s="146" t="s">
        <v>128</v>
      </c>
    </row>
    <row r="7" spans="1:60" hidden="1" x14ac:dyDescent="0.25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60" x14ac:dyDescent="0.25">
      <c r="A8" s="156" t="s">
        <v>129</v>
      </c>
      <c r="B8" s="157" t="s">
        <v>76</v>
      </c>
      <c r="C8" s="175" t="s">
        <v>77</v>
      </c>
      <c r="D8" s="158"/>
      <c r="E8" s="159"/>
      <c r="F8" s="160"/>
      <c r="G8" s="161">
        <f>SUMIF(AG9:AG23,"&lt;&gt;NOR",G9:G23)</f>
        <v>0</v>
      </c>
      <c r="H8" s="155"/>
      <c r="I8" s="155">
        <f>SUM(I9:I23)</f>
        <v>211392.61</v>
      </c>
      <c r="J8" s="155"/>
      <c r="K8" s="155">
        <f>SUM(K9:K23)</f>
        <v>159433.19</v>
      </c>
      <c r="L8" s="155"/>
      <c r="M8" s="155">
        <f>SUM(M9:M23)</f>
        <v>0</v>
      </c>
      <c r="N8" s="155"/>
      <c r="O8" s="155">
        <f>SUM(O9:O23)</f>
        <v>3.6799999999999997</v>
      </c>
      <c r="P8" s="155"/>
      <c r="Q8" s="155">
        <f>SUM(Q9:Q23)</f>
        <v>0</v>
      </c>
      <c r="R8" s="155"/>
      <c r="S8" s="155"/>
      <c r="T8" s="155"/>
      <c r="U8" s="155"/>
      <c r="V8" s="155">
        <f>SUM(V9:V23)</f>
        <v>328.65000000000003</v>
      </c>
      <c r="W8" s="155"/>
      <c r="X8" s="155"/>
      <c r="AG8" t="s">
        <v>130</v>
      </c>
    </row>
    <row r="9" spans="1:60" outlineLevel="1" x14ac:dyDescent="0.25">
      <c r="A9" s="162">
        <v>1</v>
      </c>
      <c r="B9" s="163" t="s">
        <v>131</v>
      </c>
      <c r="C9" s="176" t="s">
        <v>132</v>
      </c>
      <c r="D9" s="164" t="s">
        <v>133</v>
      </c>
      <c r="E9" s="165">
        <v>21.5</v>
      </c>
      <c r="F9" s="166"/>
      <c r="G9" s="167">
        <f>ROUND(E9*F9,2)</f>
        <v>0</v>
      </c>
      <c r="H9" s="152">
        <v>22.08</v>
      </c>
      <c r="I9" s="152">
        <f>ROUND(E9*H9,2)</f>
        <v>474.72</v>
      </c>
      <c r="J9" s="152">
        <v>21.52</v>
      </c>
      <c r="K9" s="152">
        <f>ROUND(E9*J9,2)</f>
        <v>462.68</v>
      </c>
      <c r="L9" s="152">
        <v>15</v>
      </c>
      <c r="M9" s="152">
        <f>G9*(1+L9/100)</f>
        <v>0</v>
      </c>
      <c r="N9" s="152">
        <v>1.4999999999999999E-4</v>
      </c>
      <c r="O9" s="152">
        <f>ROUND(E9*N9,2)</f>
        <v>0</v>
      </c>
      <c r="P9" s="152">
        <v>0</v>
      </c>
      <c r="Q9" s="152">
        <f>ROUND(E9*P9,2)</f>
        <v>0</v>
      </c>
      <c r="R9" s="152"/>
      <c r="S9" s="152" t="s">
        <v>134</v>
      </c>
      <c r="T9" s="152" t="s">
        <v>135</v>
      </c>
      <c r="U9" s="152">
        <v>0.05</v>
      </c>
      <c r="V9" s="152">
        <f>ROUND(E9*U9,2)</f>
        <v>1.08</v>
      </c>
      <c r="W9" s="152"/>
      <c r="X9" s="152" t="s">
        <v>136</v>
      </c>
      <c r="Y9" s="147"/>
      <c r="Z9" s="147"/>
      <c r="AA9" s="147"/>
      <c r="AB9" s="147"/>
      <c r="AC9" s="147"/>
      <c r="AD9" s="147"/>
      <c r="AE9" s="147"/>
      <c r="AF9" s="147"/>
      <c r="AG9" s="147" t="s">
        <v>137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outlineLevel="1" x14ac:dyDescent="0.25">
      <c r="A10" s="150"/>
      <c r="B10" s="151"/>
      <c r="C10" s="177" t="s">
        <v>138</v>
      </c>
      <c r="D10" s="153"/>
      <c r="E10" s="154">
        <v>21.5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47"/>
      <c r="Z10" s="147"/>
      <c r="AA10" s="147"/>
      <c r="AB10" s="147"/>
      <c r="AC10" s="147"/>
      <c r="AD10" s="147"/>
      <c r="AE10" s="147"/>
      <c r="AF10" s="147"/>
      <c r="AG10" s="147" t="s">
        <v>139</v>
      </c>
      <c r="AH10" s="147">
        <v>0</v>
      </c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ht="20.399999999999999" outlineLevel="1" x14ac:dyDescent="0.25">
      <c r="A11" s="162">
        <v>2</v>
      </c>
      <c r="B11" s="163" t="s">
        <v>140</v>
      </c>
      <c r="C11" s="176" t="s">
        <v>141</v>
      </c>
      <c r="D11" s="164" t="s">
        <v>142</v>
      </c>
      <c r="E11" s="165">
        <v>34.4</v>
      </c>
      <c r="F11" s="166"/>
      <c r="G11" s="167">
        <f>ROUND(E11*F11,2)</f>
        <v>0</v>
      </c>
      <c r="H11" s="152">
        <v>1141.6199999999999</v>
      </c>
      <c r="I11" s="152">
        <f>ROUND(E11*H11,2)</f>
        <v>39271.730000000003</v>
      </c>
      <c r="J11" s="152">
        <v>611.38</v>
      </c>
      <c r="K11" s="152">
        <f>ROUND(E11*J11,2)</f>
        <v>21031.47</v>
      </c>
      <c r="L11" s="152">
        <v>15</v>
      </c>
      <c r="M11" s="152">
        <f>G11*(1+L11/100)</f>
        <v>0</v>
      </c>
      <c r="N11" s="152">
        <v>1.7520000000000001E-2</v>
      </c>
      <c r="O11" s="152">
        <f>ROUND(E11*N11,2)</f>
        <v>0.6</v>
      </c>
      <c r="P11" s="152">
        <v>0</v>
      </c>
      <c r="Q11" s="152">
        <f>ROUND(E11*P11,2)</f>
        <v>0</v>
      </c>
      <c r="R11" s="152"/>
      <c r="S11" s="152" t="s">
        <v>134</v>
      </c>
      <c r="T11" s="152" t="s">
        <v>143</v>
      </c>
      <c r="U11" s="152">
        <v>1.26</v>
      </c>
      <c r="V11" s="152">
        <f>ROUND(E11*U11,2)</f>
        <v>43.34</v>
      </c>
      <c r="W11" s="152"/>
      <c r="X11" s="152" t="s">
        <v>136</v>
      </c>
      <c r="Y11" s="147"/>
      <c r="Z11" s="147"/>
      <c r="AA11" s="147"/>
      <c r="AB11" s="147"/>
      <c r="AC11" s="147"/>
      <c r="AD11" s="147"/>
      <c r="AE11" s="147"/>
      <c r="AF11" s="147"/>
      <c r="AG11" s="147" t="s">
        <v>144</v>
      </c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outlineLevel="1" x14ac:dyDescent="0.25">
      <c r="A12" s="150"/>
      <c r="B12" s="151"/>
      <c r="C12" s="177" t="s">
        <v>145</v>
      </c>
      <c r="D12" s="153"/>
      <c r="E12" s="154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47"/>
      <c r="Z12" s="147"/>
      <c r="AA12" s="147"/>
      <c r="AB12" s="147"/>
      <c r="AC12" s="147"/>
      <c r="AD12" s="147"/>
      <c r="AE12" s="147"/>
      <c r="AF12" s="147"/>
      <c r="AG12" s="147" t="s">
        <v>139</v>
      </c>
      <c r="AH12" s="147">
        <v>0</v>
      </c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outlineLevel="1" x14ac:dyDescent="0.25">
      <c r="A13" s="150"/>
      <c r="B13" s="151"/>
      <c r="C13" s="177" t="s">
        <v>146</v>
      </c>
      <c r="D13" s="153"/>
      <c r="E13" s="154">
        <v>9.1999999999999993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47"/>
      <c r="Z13" s="147"/>
      <c r="AA13" s="147"/>
      <c r="AB13" s="147"/>
      <c r="AC13" s="147"/>
      <c r="AD13" s="147"/>
      <c r="AE13" s="147"/>
      <c r="AF13" s="147"/>
      <c r="AG13" s="147" t="s">
        <v>139</v>
      </c>
      <c r="AH13" s="147">
        <v>0</v>
      </c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</row>
    <row r="14" spans="1:60" outlineLevel="1" x14ac:dyDescent="0.25">
      <c r="A14" s="150"/>
      <c r="B14" s="151"/>
      <c r="C14" s="177" t="s">
        <v>147</v>
      </c>
      <c r="D14" s="153"/>
      <c r="E14" s="154">
        <v>25.2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47"/>
      <c r="Z14" s="147"/>
      <c r="AA14" s="147"/>
      <c r="AB14" s="147"/>
      <c r="AC14" s="147"/>
      <c r="AD14" s="147"/>
      <c r="AE14" s="147"/>
      <c r="AF14" s="147"/>
      <c r="AG14" s="147" t="s">
        <v>139</v>
      </c>
      <c r="AH14" s="147">
        <v>0</v>
      </c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ht="30.6" outlineLevel="1" x14ac:dyDescent="0.25">
      <c r="A15" s="162">
        <v>3</v>
      </c>
      <c r="B15" s="163" t="s">
        <v>148</v>
      </c>
      <c r="C15" s="176" t="s">
        <v>149</v>
      </c>
      <c r="D15" s="164" t="s">
        <v>142</v>
      </c>
      <c r="E15" s="165">
        <v>3</v>
      </c>
      <c r="F15" s="166"/>
      <c r="G15" s="167">
        <f>ROUND(E15*F15,2)</f>
        <v>0</v>
      </c>
      <c r="H15" s="152">
        <v>1323.2</v>
      </c>
      <c r="I15" s="152">
        <f>ROUND(E15*H15,2)</f>
        <v>3969.6</v>
      </c>
      <c r="J15" s="152">
        <v>696.8</v>
      </c>
      <c r="K15" s="152">
        <f>ROUND(E15*J15,2)</f>
        <v>2090.4</v>
      </c>
      <c r="L15" s="152">
        <v>15</v>
      </c>
      <c r="M15" s="152">
        <f>G15*(1+L15/100)</f>
        <v>0</v>
      </c>
      <c r="N15" s="152">
        <v>3.1730000000000001E-2</v>
      </c>
      <c r="O15" s="152">
        <f>ROUND(E15*N15,2)</f>
        <v>0.1</v>
      </c>
      <c r="P15" s="152">
        <v>0</v>
      </c>
      <c r="Q15" s="152">
        <f>ROUND(E15*P15,2)</f>
        <v>0</v>
      </c>
      <c r="R15" s="152"/>
      <c r="S15" s="152" t="s">
        <v>134</v>
      </c>
      <c r="T15" s="152" t="s">
        <v>135</v>
      </c>
      <c r="U15" s="152">
        <v>1.42</v>
      </c>
      <c r="V15" s="152">
        <f>ROUND(E15*U15,2)</f>
        <v>4.26</v>
      </c>
      <c r="W15" s="152"/>
      <c r="X15" s="152" t="s">
        <v>136</v>
      </c>
      <c r="Y15" s="147"/>
      <c r="Z15" s="147"/>
      <c r="AA15" s="147"/>
      <c r="AB15" s="147"/>
      <c r="AC15" s="147"/>
      <c r="AD15" s="147"/>
      <c r="AE15" s="147"/>
      <c r="AF15" s="147"/>
      <c r="AG15" s="147" t="s">
        <v>137</v>
      </c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outlineLevel="1" x14ac:dyDescent="0.25">
      <c r="A16" s="150"/>
      <c r="B16" s="151"/>
      <c r="C16" s="237" t="s">
        <v>150</v>
      </c>
      <c r="D16" s="238"/>
      <c r="E16" s="238"/>
      <c r="F16" s="238"/>
      <c r="G16" s="238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47"/>
      <c r="Z16" s="147"/>
      <c r="AA16" s="147"/>
      <c r="AB16" s="147"/>
      <c r="AC16" s="147"/>
      <c r="AD16" s="147"/>
      <c r="AE16" s="147"/>
      <c r="AF16" s="147"/>
      <c r="AG16" s="147" t="s">
        <v>151</v>
      </c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outlineLevel="1" x14ac:dyDescent="0.25">
      <c r="A17" s="150"/>
      <c r="B17" s="151"/>
      <c r="C17" s="177" t="s">
        <v>152</v>
      </c>
      <c r="D17" s="153"/>
      <c r="E17" s="154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47"/>
      <c r="Z17" s="147"/>
      <c r="AA17" s="147"/>
      <c r="AB17" s="147"/>
      <c r="AC17" s="147"/>
      <c r="AD17" s="147"/>
      <c r="AE17" s="147"/>
      <c r="AF17" s="147"/>
      <c r="AG17" s="147" t="s">
        <v>139</v>
      </c>
      <c r="AH17" s="147">
        <v>0</v>
      </c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outlineLevel="1" x14ac:dyDescent="0.25">
      <c r="A18" s="150"/>
      <c r="B18" s="151"/>
      <c r="C18" s="177" t="s">
        <v>153</v>
      </c>
      <c r="D18" s="153"/>
      <c r="E18" s="154">
        <v>3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47"/>
      <c r="Z18" s="147"/>
      <c r="AA18" s="147"/>
      <c r="AB18" s="147"/>
      <c r="AC18" s="147"/>
      <c r="AD18" s="147"/>
      <c r="AE18" s="147"/>
      <c r="AF18" s="147"/>
      <c r="AG18" s="147" t="s">
        <v>139</v>
      </c>
      <c r="AH18" s="147">
        <v>0</v>
      </c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ht="30.6" outlineLevel="1" x14ac:dyDescent="0.25">
      <c r="A19" s="162">
        <v>4</v>
      </c>
      <c r="B19" s="163" t="s">
        <v>154</v>
      </c>
      <c r="C19" s="176" t="s">
        <v>155</v>
      </c>
      <c r="D19" s="164" t="s">
        <v>142</v>
      </c>
      <c r="E19" s="165">
        <v>222.2</v>
      </c>
      <c r="F19" s="166"/>
      <c r="G19" s="167">
        <f>ROUND(E19*F19,2)</f>
        <v>0</v>
      </c>
      <c r="H19" s="152">
        <v>754.62</v>
      </c>
      <c r="I19" s="152">
        <f>ROUND(E19*H19,2)</f>
        <v>167676.56</v>
      </c>
      <c r="J19" s="152">
        <v>611.38</v>
      </c>
      <c r="K19" s="152">
        <f>ROUND(E19*J19,2)</f>
        <v>135848.64000000001</v>
      </c>
      <c r="L19" s="152">
        <v>15</v>
      </c>
      <c r="M19" s="152">
        <f>G19*(1+L19/100)</f>
        <v>0</v>
      </c>
      <c r="N19" s="152">
        <v>1.342E-2</v>
      </c>
      <c r="O19" s="152">
        <f>ROUND(E19*N19,2)</f>
        <v>2.98</v>
      </c>
      <c r="P19" s="152">
        <v>0</v>
      </c>
      <c r="Q19" s="152">
        <f>ROUND(E19*P19,2)</f>
        <v>0</v>
      </c>
      <c r="R19" s="152"/>
      <c r="S19" s="152" t="s">
        <v>134</v>
      </c>
      <c r="T19" s="152" t="s">
        <v>143</v>
      </c>
      <c r="U19" s="152">
        <v>1.26</v>
      </c>
      <c r="V19" s="152">
        <f>ROUND(E19*U19,2)</f>
        <v>279.97000000000003</v>
      </c>
      <c r="W19" s="152"/>
      <c r="X19" s="152" t="s">
        <v>136</v>
      </c>
      <c r="Y19" s="147"/>
      <c r="Z19" s="147"/>
      <c r="AA19" s="147"/>
      <c r="AB19" s="147"/>
      <c r="AC19" s="147"/>
      <c r="AD19" s="147"/>
      <c r="AE19" s="147"/>
      <c r="AF19" s="147"/>
      <c r="AG19" s="147" t="s">
        <v>137</v>
      </c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ht="31.2" outlineLevel="1" x14ac:dyDescent="0.25">
      <c r="A20" s="150"/>
      <c r="B20" s="151"/>
      <c r="C20" s="237" t="s">
        <v>156</v>
      </c>
      <c r="D20" s="238"/>
      <c r="E20" s="238"/>
      <c r="F20" s="238"/>
      <c r="G20" s="238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47"/>
      <c r="Z20" s="147"/>
      <c r="AA20" s="147"/>
      <c r="AB20" s="147"/>
      <c r="AC20" s="147"/>
      <c r="AD20" s="147"/>
      <c r="AE20" s="147"/>
      <c r="AF20" s="147"/>
      <c r="AG20" s="147" t="s">
        <v>151</v>
      </c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68" t="str">
        <f>C20</f>
        <v>Nanesení lepicího tmelu na izolační desky, nalepení desek, zajištění talířovými hmoždinkami, natažení stěrky, vtlačení výztužné tkaniny, přehlazení stěrky, kontaktní nátěr (vyžaduje -li to typ omítkoviny), povrchová úprava omítkou. Osazení lišt na rozích budovy.</v>
      </c>
      <c r="BB20" s="147"/>
      <c r="BC20" s="147"/>
      <c r="BD20" s="147"/>
      <c r="BE20" s="147"/>
      <c r="BF20" s="147"/>
      <c r="BG20" s="147"/>
      <c r="BH20" s="147"/>
    </row>
    <row r="21" spans="1:60" outlineLevel="1" x14ac:dyDescent="0.25">
      <c r="A21" s="150"/>
      <c r="B21" s="151"/>
      <c r="C21" s="177" t="s">
        <v>157</v>
      </c>
      <c r="D21" s="153"/>
      <c r="E21" s="154">
        <v>58.8</v>
      </c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47"/>
      <c r="Z21" s="147"/>
      <c r="AA21" s="147"/>
      <c r="AB21" s="147"/>
      <c r="AC21" s="147"/>
      <c r="AD21" s="147"/>
      <c r="AE21" s="147"/>
      <c r="AF21" s="147"/>
      <c r="AG21" s="147" t="s">
        <v>139</v>
      </c>
      <c r="AH21" s="147">
        <v>0</v>
      </c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outlineLevel="1" x14ac:dyDescent="0.25">
      <c r="A22" s="150"/>
      <c r="B22" s="151"/>
      <c r="C22" s="177" t="s">
        <v>158</v>
      </c>
      <c r="D22" s="153"/>
      <c r="E22" s="154">
        <v>176.4</v>
      </c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47"/>
      <c r="Z22" s="147"/>
      <c r="AA22" s="147"/>
      <c r="AB22" s="147"/>
      <c r="AC22" s="147"/>
      <c r="AD22" s="147"/>
      <c r="AE22" s="147"/>
      <c r="AF22" s="147"/>
      <c r="AG22" s="147" t="s">
        <v>139</v>
      </c>
      <c r="AH22" s="147">
        <v>0</v>
      </c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outlineLevel="1" x14ac:dyDescent="0.25">
      <c r="A23" s="150"/>
      <c r="B23" s="151"/>
      <c r="C23" s="177" t="s">
        <v>159</v>
      </c>
      <c r="D23" s="153"/>
      <c r="E23" s="154">
        <v>-13</v>
      </c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47"/>
      <c r="Z23" s="147"/>
      <c r="AA23" s="147"/>
      <c r="AB23" s="147"/>
      <c r="AC23" s="147"/>
      <c r="AD23" s="147"/>
      <c r="AE23" s="147"/>
      <c r="AF23" s="147"/>
      <c r="AG23" s="147" t="s">
        <v>139</v>
      </c>
      <c r="AH23" s="147">
        <v>0</v>
      </c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x14ac:dyDescent="0.25">
      <c r="A24" s="156" t="s">
        <v>129</v>
      </c>
      <c r="B24" s="157" t="s">
        <v>92</v>
      </c>
      <c r="C24" s="175" t="s">
        <v>93</v>
      </c>
      <c r="D24" s="158"/>
      <c r="E24" s="159"/>
      <c r="F24" s="160"/>
      <c r="G24" s="161">
        <f>SUMIF(AG25:AG27,"&lt;&gt;NOR",G25:G27)</f>
        <v>0</v>
      </c>
      <c r="H24" s="155"/>
      <c r="I24" s="155">
        <f>SUM(I25:I27)</f>
        <v>166626.72</v>
      </c>
      <c r="J24" s="155"/>
      <c r="K24" s="155">
        <f>SUM(K25:K27)</f>
        <v>6136.36</v>
      </c>
      <c r="L24" s="155"/>
      <c r="M24" s="155">
        <f>SUM(M25:M27)</f>
        <v>0</v>
      </c>
      <c r="N24" s="155"/>
      <c r="O24" s="155">
        <f>SUM(O25:O27)</f>
        <v>5.59</v>
      </c>
      <c r="P24" s="155"/>
      <c r="Q24" s="155">
        <f>SUM(Q25:Q27)</f>
        <v>0</v>
      </c>
      <c r="R24" s="155"/>
      <c r="S24" s="155"/>
      <c r="T24" s="155"/>
      <c r="U24" s="155"/>
      <c r="V24" s="155">
        <f>SUM(V25:V27)</f>
        <v>6.46</v>
      </c>
      <c r="W24" s="155"/>
      <c r="X24" s="155"/>
      <c r="AG24" t="s">
        <v>130</v>
      </c>
    </row>
    <row r="25" spans="1:60" outlineLevel="1" x14ac:dyDescent="0.25">
      <c r="A25" s="162">
        <v>5</v>
      </c>
      <c r="B25" s="163" t="s">
        <v>160</v>
      </c>
      <c r="C25" s="176" t="s">
        <v>161</v>
      </c>
      <c r="D25" s="164" t="s">
        <v>142</v>
      </c>
      <c r="E25" s="165">
        <v>430.56</v>
      </c>
      <c r="F25" s="166"/>
      <c r="G25" s="167">
        <f>ROUND(E25*F25,2)</f>
        <v>0</v>
      </c>
      <c r="H25" s="152">
        <v>387</v>
      </c>
      <c r="I25" s="152">
        <f>ROUND(E25*H25,2)</f>
        <v>166626.72</v>
      </c>
      <c r="J25" s="152">
        <v>0</v>
      </c>
      <c r="K25" s="152">
        <f>ROUND(E25*J25,2)</f>
        <v>0</v>
      </c>
      <c r="L25" s="152">
        <v>15</v>
      </c>
      <c r="M25" s="152">
        <f>G25*(1+L25/100)</f>
        <v>0</v>
      </c>
      <c r="N25" s="152">
        <v>1.298E-2</v>
      </c>
      <c r="O25" s="152">
        <f>ROUND(E25*N25,2)</f>
        <v>5.59</v>
      </c>
      <c r="P25" s="152">
        <v>0</v>
      </c>
      <c r="Q25" s="152">
        <f>ROUND(E25*P25,2)</f>
        <v>0</v>
      </c>
      <c r="R25" s="152" t="s">
        <v>162</v>
      </c>
      <c r="S25" s="152" t="s">
        <v>134</v>
      </c>
      <c r="T25" s="152" t="s">
        <v>135</v>
      </c>
      <c r="U25" s="152">
        <v>0</v>
      </c>
      <c r="V25" s="152">
        <f>ROUND(E25*U25,2)</f>
        <v>0</v>
      </c>
      <c r="W25" s="152"/>
      <c r="X25" s="152" t="s">
        <v>163</v>
      </c>
      <c r="Y25" s="147"/>
      <c r="Z25" s="147"/>
      <c r="AA25" s="147"/>
      <c r="AB25" s="147"/>
      <c r="AC25" s="147"/>
      <c r="AD25" s="147"/>
      <c r="AE25" s="147"/>
      <c r="AF25" s="147"/>
      <c r="AG25" s="147" t="s">
        <v>164</v>
      </c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</row>
    <row r="26" spans="1:60" outlineLevel="1" x14ac:dyDescent="0.25">
      <c r="A26" s="150"/>
      <c r="B26" s="151"/>
      <c r="C26" s="177" t="s">
        <v>165</v>
      </c>
      <c r="D26" s="153"/>
      <c r="E26" s="154">
        <v>430.56</v>
      </c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47"/>
      <c r="Z26" s="147"/>
      <c r="AA26" s="147"/>
      <c r="AB26" s="147"/>
      <c r="AC26" s="147"/>
      <c r="AD26" s="147"/>
      <c r="AE26" s="147"/>
      <c r="AF26" s="147"/>
      <c r="AG26" s="147" t="s">
        <v>139</v>
      </c>
      <c r="AH26" s="147">
        <v>0</v>
      </c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outlineLevel="1" x14ac:dyDescent="0.25">
      <c r="A27" s="169">
        <v>6</v>
      </c>
      <c r="B27" s="170" t="s">
        <v>166</v>
      </c>
      <c r="C27" s="178" t="s">
        <v>167</v>
      </c>
      <c r="D27" s="171" t="s">
        <v>168</v>
      </c>
      <c r="E27" s="172">
        <v>5.5886699999999996</v>
      </c>
      <c r="F27" s="173"/>
      <c r="G27" s="174">
        <f>ROUND(E27*F27,2)</f>
        <v>0</v>
      </c>
      <c r="H27" s="152">
        <v>0</v>
      </c>
      <c r="I27" s="152">
        <f>ROUND(E27*H27,2)</f>
        <v>0</v>
      </c>
      <c r="J27" s="152">
        <v>1098</v>
      </c>
      <c r="K27" s="152">
        <f>ROUND(E27*J27,2)</f>
        <v>6136.36</v>
      </c>
      <c r="L27" s="152">
        <v>15</v>
      </c>
      <c r="M27" s="152">
        <f>G27*(1+L27/100)</f>
        <v>0</v>
      </c>
      <c r="N27" s="152">
        <v>0</v>
      </c>
      <c r="O27" s="152">
        <f>ROUND(E27*N27,2)</f>
        <v>0</v>
      </c>
      <c r="P27" s="152">
        <v>0</v>
      </c>
      <c r="Q27" s="152">
        <f>ROUND(E27*P27,2)</f>
        <v>0</v>
      </c>
      <c r="R27" s="152"/>
      <c r="S27" s="152" t="s">
        <v>134</v>
      </c>
      <c r="T27" s="152" t="s">
        <v>135</v>
      </c>
      <c r="U27" s="152">
        <v>1.1559999999999999</v>
      </c>
      <c r="V27" s="152">
        <f>ROUND(E27*U27,2)</f>
        <v>6.46</v>
      </c>
      <c r="W27" s="152"/>
      <c r="X27" s="152" t="s">
        <v>169</v>
      </c>
      <c r="Y27" s="147"/>
      <c r="Z27" s="147"/>
      <c r="AA27" s="147"/>
      <c r="AB27" s="147"/>
      <c r="AC27" s="147"/>
      <c r="AD27" s="147"/>
      <c r="AE27" s="147"/>
      <c r="AF27" s="147"/>
      <c r="AG27" s="147" t="s">
        <v>170</v>
      </c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x14ac:dyDescent="0.25">
      <c r="A28" s="156" t="s">
        <v>129</v>
      </c>
      <c r="B28" s="157" t="s">
        <v>76</v>
      </c>
      <c r="C28" s="175" t="s">
        <v>77</v>
      </c>
      <c r="D28" s="158"/>
      <c r="E28" s="159"/>
      <c r="F28" s="160"/>
      <c r="G28" s="161">
        <f>SUMIF(AG29:AG33,"&lt;&gt;NOR",G29:G33)</f>
        <v>0</v>
      </c>
      <c r="H28" s="155"/>
      <c r="I28" s="155">
        <f>SUM(I29:I33)</f>
        <v>15909.369999999999</v>
      </c>
      <c r="J28" s="155"/>
      <c r="K28" s="155">
        <f>SUM(K29:K33)</f>
        <v>27403.13</v>
      </c>
      <c r="L28" s="155"/>
      <c r="M28" s="155">
        <f>SUM(M29:M33)</f>
        <v>0</v>
      </c>
      <c r="N28" s="155"/>
      <c r="O28" s="155">
        <f>SUM(O29:O33)</f>
        <v>0.13</v>
      </c>
      <c r="P28" s="155"/>
      <c r="Q28" s="155">
        <f>SUM(Q29:Q33)</f>
        <v>0</v>
      </c>
      <c r="R28" s="155"/>
      <c r="S28" s="155"/>
      <c r="T28" s="155"/>
      <c r="U28" s="155"/>
      <c r="V28" s="155">
        <f>SUM(V29:V33)</f>
        <v>58.87</v>
      </c>
      <c r="W28" s="155"/>
      <c r="X28" s="155"/>
      <c r="AG28" t="s">
        <v>130</v>
      </c>
    </row>
    <row r="29" spans="1:60" outlineLevel="1" x14ac:dyDescent="0.25">
      <c r="A29" s="162">
        <v>7</v>
      </c>
      <c r="B29" s="163" t="s">
        <v>171</v>
      </c>
      <c r="C29" s="176" t="s">
        <v>172</v>
      </c>
      <c r="D29" s="164" t="s">
        <v>133</v>
      </c>
      <c r="E29" s="165">
        <v>36.96</v>
      </c>
      <c r="F29" s="166"/>
      <c r="G29" s="167">
        <f>ROUND(E29*F29,2)</f>
        <v>0</v>
      </c>
      <c r="H29" s="152">
        <v>123.18</v>
      </c>
      <c r="I29" s="152">
        <f>ROUND(E29*H29,2)</f>
        <v>4552.7299999999996</v>
      </c>
      <c r="J29" s="152">
        <v>101.82</v>
      </c>
      <c r="K29" s="152">
        <f>ROUND(E29*J29,2)</f>
        <v>3763.27</v>
      </c>
      <c r="L29" s="152">
        <v>15</v>
      </c>
      <c r="M29" s="152">
        <f>G29*(1+L29/100)</f>
        <v>0</v>
      </c>
      <c r="N29" s="152">
        <v>3.4000000000000002E-4</v>
      </c>
      <c r="O29" s="152">
        <f>ROUND(E29*N29,2)</f>
        <v>0.01</v>
      </c>
      <c r="P29" s="152">
        <v>0</v>
      </c>
      <c r="Q29" s="152">
        <f>ROUND(E29*P29,2)</f>
        <v>0</v>
      </c>
      <c r="R29" s="152"/>
      <c r="S29" s="152" t="s">
        <v>134</v>
      </c>
      <c r="T29" s="152" t="s">
        <v>135</v>
      </c>
      <c r="U29" s="152">
        <v>0.21</v>
      </c>
      <c r="V29" s="152">
        <f>ROUND(E29*U29,2)</f>
        <v>7.76</v>
      </c>
      <c r="W29" s="152"/>
      <c r="X29" s="152" t="s">
        <v>136</v>
      </c>
      <c r="Y29" s="147"/>
      <c r="Z29" s="147"/>
      <c r="AA29" s="147"/>
      <c r="AB29" s="147"/>
      <c r="AC29" s="147"/>
      <c r="AD29" s="147"/>
      <c r="AE29" s="147"/>
      <c r="AF29" s="147"/>
      <c r="AG29" s="147" t="s">
        <v>137</v>
      </c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outlineLevel="1" x14ac:dyDescent="0.25">
      <c r="A30" s="150"/>
      <c r="B30" s="151"/>
      <c r="C30" s="177" t="s">
        <v>173</v>
      </c>
      <c r="D30" s="153"/>
      <c r="E30" s="154">
        <v>9.24</v>
      </c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47"/>
      <c r="Z30" s="147"/>
      <c r="AA30" s="147"/>
      <c r="AB30" s="147"/>
      <c r="AC30" s="147"/>
      <c r="AD30" s="147"/>
      <c r="AE30" s="147"/>
      <c r="AF30" s="147"/>
      <c r="AG30" s="147" t="s">
        <v>139</v>
      </c>
      <c r="AH30" s="147">
        <v>0</v>
      </c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outlineLevel="1" x14ac:dyDescent="0.25">
      <c r="A31" s="150"/>
      <c r="B31" s="151"/>
      <c r="C31" s="177" t="s">
        <v>174</v>
      </c>
      <c r="D31" s="153"/>
      <c r="E31" s="154">
        <v>27.72</v>
      </c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47"/>
      <c r="Z31" s="147"/>
      <c r="AA31" s="147"/>
      <c r="AB31" s="147"/>
      <c r="AC31" s="147"/>
      <c r="AD31" s="147"/>
      <c r="AE31" s="147"/>
      <c r="AF31" s="147"/>
      <c r="AG31" s="147" t="s">
        <v>139</v>
      </c>
      <c r="AH31" s="147">
        <v>0</v>
      </c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ht="30.6" outlineLevel="1" x14ac:dyDescent="0.25">
      <c r="A32" s="162">
        <v>8</v>
      </c>
      <c r="B32" s="163" t="s">
        <v>175</v>
      </c>
      <c r="C32" s="176" t="s">
        <v>176</v>
      </c>
      <c r="D32" s="164" t="s">
        <v>142</v>
      </c>
      <c r="E32" s="165">
        <v>222.2</v>
      </c>
      <c r="F32" s="166"/>
      <c r="G32" s="167">
        <f>ROUND(E32*F32,2)</f>
        <v>0</v>
      </c>
      <c r="H32" s="152">
        <v>51.11</v>
      </c>
      <c r="I32" s="152">
        <f>ROUND(E32*H32,2)</f>
        <v>11356.64</v>
      </c>
      <c r="J32" s="152">
        <v>106.39</v>
      </c>
      <c r="K32" s="152">
        <f>ROUND(E32*J32,2)</f>
        <v>23639.86</v>
      </c>
      <c r="L32" s="152">
        <v>15</v>
      </c>
      <c r="M32" s="152">
        <f>G32*(1+L32/100)</f>
        <v>0</v>
      </c>
      <c r="N32" s="152">
        <v>5.5000000000000003E-4</v>
      </c>
      <c r="O32" s="152">
        <f>ROUND(E32*N32,2)</f>
        <v>0.12</v>
      </c>
      <c r="P32" s="152">
        <v>0</v>
      </c>
      <c r="Q32" s="152">
        <f>ROUND(E32*P32,2)</f>
        <v>0</v>
      </c>
      <c r="R32" s="152"/>
      <c r="S32" s="152" t="s">
        <v>134</v>
      </c>
      <c r="T32" s="152" t="s">
        <v>135</v>
      </c>
      <c r="U32" s="152">
        <v>0.23</v>
      </c>
      <c r="V32" s="152">
        <f>ROUND(E32*U32,2)</f>
        <v>51.11</v>
      </c>
      <c r="W32" s="152"/>
      <c r="X32" s="152" t="s">
        <v>136</v>
      </c>
      <c r="Y32" s="147"/>
      <c r="Z32" s="147"/>
      <c r="AA32" s="147"/>
      <c r="AB32" s="147"/>
      <c r="AC32" s="147"/>
      <c r="AD32" s="147"/>
      <c r="AE32" s="147"/>
      <c r="AF32" s="147"/>
      <c r="AG32" s="147" t="s">
        <v>137</v>
      </c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outlineLevel="1" x14ac:dyDescent="0.25">
      <c r="A33" s="150"/>
      <c r="B33" s="151"/>
      <c r="C33" s="237" t="s">
        <v>177</v>
      </c>
      <c r="D33" s="238"/>
      <c r="E33" s="238"/>
      <c r="F33" s="238"/>
      <c r="G33" s="238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47"/>
      <c r="Z33" s="147"/>
      <c r="AA33" s="147"/>
      <c r="AB33" s="147"/>
      <c r="AC33" s="147"/>
      <c r="AD33" s="147"/>
      <c r="AE33" s="147"/>
      <c r="AF33" s="147"/>
      <c r="AG33" s="147" t="s">
        <v>151</v>
      </c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x14ac:dyDescent="0.25">
      <c r="A34" s="156" t="s">
        <v>129</v>
      </c>
      <c r="B34" s="157" t="s">
        <v>80</v>
      </c>
      <c r="C34" s="175" t="s">
        <v>81</v>
      </c>
      <c r="D34" s="158"/>
      <c r="E34" s="159"/>
      <c r="F34" s="160"/>
      <c r="G34" s="161">
        <f>SUMIF(AG35:AG42,"&lt;&gt;NOR",G35:G42)</f>
        <v>0</v>
      </c>
      <c r="H34" s="155"/>
      <c r="I34" s="155">
        <f>SUM(I35:I42)</f>
        <v>4.7</v>
      </c>
      <c r="J34" s="155"/>
      <c r="K34" s="155">
        <f>SUM(K35:K42)</f>
        <v>46423.78</v>
      </c>
      <c r="L34" s="155"/>
      <c r="M34" s="155">
        <f>SUM(M35:M42)</f>
        <v>0</v>
      </c>
      <c r="N34" s="155"/>
      <c r="O34" s="155">
        <f>SUM(O35:O42)</f>
        <v>4.32</v>
      </c>
      <c r="P34" s="155"/>
      <c r="Q34" s="155">
        <f>SUM(Q35:Q42)</f>
        <v>0</v>
      </c>
      <c r="R34" s="155"/>
      <c r="S34" s="155"/>
      <c r="T34" s="155"/>
      <c r="U34" s="155"/>
      <c r="V34" s="155">
        <f>SUM(V35:V42)</f>
        <v>69.61999999999999</v>
      </c>
      <c r="W34" s="155"/>
      <c r="X34" s="155"/>
      <c r="AG34" t="s">
        <v>130</v>
      </c>
    </row>
    <row r="35" spans="1:60" outlineLevel="1" x14ac:dyDescent="0.25">
      <c r="A35" s="162">
        <v>9</v>
      </c>
      <c r="B35" s="163" t="s">
        <v>178</v>
      </c>
      <c r="C35" s="176" t="s">
        <v>179</v>
      </c>
      <c r="D35" s="164" t="s">
        <v>142</v>
      </c>
      <c r="E35" s="165">
        <v>235.2</v>
      </c>
      <c r="F35" s="166"/>
      <c r="G35" s="167">
        <f>ROUND(E35*F35,2)</f>
        <v>0</v>
      </c>
      <c r="H35" s="152">
        <v>0.02</v>
      </c>
      <c r="I35" s="152">
        <f>ROUND(E35*H35,2)</f>
        <v>4.7</v>
      </c>
      <c r="J35" s="152">
        <v>62.78</v>
      </c>
      <c r="K35" s="152">
        <f>ROUND(E35*J35,2)</f>
        <v>14765.86</v>
      </c>
      <c r="L35" s="152">
        <v>15</v>
      </c>
      <c r="M35" s="152">
        <f>G35*(1+L35/100)</f>
        <v>0</v>
      </c>
      <c r="N35" s="152">
        <v>1.8380000000000001E-2</v>
      </c>
      <c r="O35" s="152">
        <f>ROUND(E35*N35,2)</f>
        <v>4.32</v>
      </c>
      <c r="P35" s="152">
        <v>0</v>
      </c>
      <c r="Q35" s="152">
        <f>ROUND(E35*P35,2)</f>
        <v>0</v>
      </c>
      <c r="R35" s="152"/>
      <c r="S35" s="152" t="s">
        <v>134</v>
      </c>
      <c r="T35" s="152" t="s">
        <v>143</v>
      </c>
      <c r="U35" s="152">
        <v>0.13</v>
      </c>
      <c r="V35" s="152">
        <f>ROUND(E35*U35,2)</f>
        <v>30.58</v>
      </c>
      <c r="W35" s="152"/>
      <c r="X35" s="152" t="s">
        <v>136</v>
      </c>
      <c r="Y35" s="147"/>
      <c r="Z35" s="147"/>
      <c r="AA35" s="147"/>
      <c r="AB35" s="147"/>
      <c r="AC35" s="147"/>
      <c r="AD35" s="147"/>
      <c r="AE35" s="147"/>
      <c r="AF35" s="147"/>
      <c r="AG35" s="147" t="s">
        <v>137</v>
      </c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</row>
    <row r="36" spans="1:60" outlineLevel="1" x14ac:dyDescent="0.25">
      <c r="A36" s="150"/>
      <c r="B36" s="151"/>
      <c r="C36" s="237" t="s">
        <v>180</v>
      </c>
      <c r="D36" s="238"/>
      <c r="E36" s="238"/>
      <c r="F36" s="238"/>
      <c r="G36" s="238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47"/>
      <c r="Z36" s="147"/>
      <c r="AA36" s="147"/>
      <c r="AB36" s="147"/>
      <c r="AC36" s="147"/>
      <c r="AD36" s="147"/>
      <c r="AE36" s="147"/>
      <c r="AF36" s="147"/>
      <c r="AG36" s="147" t="s">
        <v>151</v>
      </c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outlineLevel="1" x14ac:dyDescent="0.25">
      <c r="A37" s="150"/>
      <c r="B37" s="151"/>
      <c r="C37" s="177" t="s">
        <v>157</v>
      </c>
      <c r="D37" s="153"/>
      <c r="E37" s="154">
        <v>58.8</v>
      </c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47"/>
      <c r="Z37" s="147"/>
      <c r="AA37" s="147"/>
      <c r="AB37" s="147"/>
      <c r="AC37" s="147"/>
      <c r="AD37" s="147"/>
      <c r="AE37" s="147"/>
      <c r="AF37" s="147"/>
      <c r="AG37" s="147" t="s">
        <v>139</v>
      </c>
      <c r="AH37" s="147">
        <v>0</v>
      </c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outlineLevel="1" x14ac:dyDescent="0.25">
      <c r="A38" s="150"/>
      <c r="B38" s="151"/>
      <c r="C38" s="177" t="s">
        <v>158</v>
      </c>
      <c r="D38" s="153"/>
      <c r="E38" s="154">
        <v>176.4</v>
      </c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47"/>
      <c r="Z38" s="147"/>
      <c r="AA38" s="147"/>
      <c r="AB38" s="147"/>
      <c r="AC38" s="147"/>
      <c r="AD38" s="147"/>
      <c r="AE38" s="147"/>
      <c r="AF38" s="147"/>
      <c r="AG38" s="147" t="s">
        <v>139</v>
      </c>
      <c r="AH38" s="147">
        <v>0</v>
      </c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ht="20.399999999999999" outlineLevel="1" x14ac:dyDescent="0.25">
      <c r="A39" s="169">
        <v>10</v>
      </c>
      <c r="B39" s="170" t="s">
        <v>181</v>
      </c>
      <c r="C39" s="178" t="s">
        <v>182</v>
      </c>
      <c r="D39" s="171" t="s">
        <v>142</v>
      </c>
      <c r="E39" s="172">
        <v>235.2</v>
      </c>
      <c r="F39" s="173"/>
      <c r="G39" s="174">
        <f>ROUND(E39*F39,2)</f>
        <v>0</v>
      </c>
      <c r="H39" s="152">
        <v>0</v>
      </c>
      <c r="I39" s="152">
        <f>ROUND(E39*H39,2)</f>
        <v>0</v>
      </c>
      <c r="J39" s="152">
        <v>54</v>
      </c>
      <c r="K39" s="152">
        <f>ROUND(E39*J39,2)</f>
        <v>12700.8</v>
      </c>
      <c r="L39" s="152">
        <v>15</v>
      </c>
      <c r="M39" s="152">
        <f>G39*(1+L39/100)</f>
        <v>0</v>
      </c>
      <c r="N39" s="152">
        <v>0</v>
      </c>
      <c r="O39" s="152">
        <f>ROUND(E39*N39,2)</f>
        <v>0</v>
      </c>
      <c r="P39" s="152">
        <v>0</v>
      </c>
      <c r="Q39" s="152">
        <f>ROUND(E39*P39,2)</f>
        <v>0</v>
      </c>
      <c r="R39" s="152"/>
      <c r="S39" s="152" t="s">
        <v>134</v>
      </c>
      <c r="T39" s="152" t="s">
        <v>143</v>
      </c>
      <c r="U39" s="152">
        <v>0</v>
      </c>
      <c r="V39" s="152">
        <f>ROUND(E39*U39,2)</f>
        <v>0</v>
      </c>
      <c r="W39" s="152"/>
      <c r="X39" s="152" t="s">
        <v>136</v>
      </c>
      <c r="Y39" s="147"/>
      <c r="Z39" s="147"/>
      <c r="AA39" s="147"/>
      <c r="AB39" s="147"/>
      <c r="AC39" s="147"/>
      <c r="AD39" s="147"/>
      <c r="AE39" s="147"/>
      <c r="AF39" s="147"/>
      <c r="AG39" s="147" t="s">
        <v>137</v>
      </c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</row>
    <row r="40" spans="1:60" outlineLevel="1" x14ac:dyDescent="0.25">
      <c r="A40" s="169">
        <v>11</v>
      </c>
      <c r="B40" s="170" t="s">
        <v>183</v>
      </c>
      <c r="C40" s="178" t="s">
        <v>184</v>
      </c>
      <c r="D40" s="171" t="s">
        <v>142</v>
      </c>
      <c r="E40" s="172">
        <v>235.2</v>
      </c>
      <c r="F40" s="173"/>
      <c r="G40" s="174">
        <f>ROUND(E40*F40,2)</f>
        <v>0</v>
      </c>
      <c r="H40" s="152">
        <v>0</v>
      </c>
      <c r="I40" s="152">
        <f>ROUND(E40*H40,2)</f>
        <v>0</v>
      </c>
      <c r="J40" s="152">
        <v>51.3</v>
      </c>
      <c r="K40" s="152">
        <f>ROUND(E40*J40,2)</f>
        <v>12065.76</v>
      </c>
      <c r="L40" s="152">
        <v>15</v>
      </c>
      <c r="M40" s="152">
        <f>G40*(1+L40/100)</f>
        <v>0</v>
      </c>
      <c r="N40" s="152">
        <v>0</v>
      </c>
      <c r="O40" s="152">
        <f>ROUND(E40*N40,2)</f>
        <v>0</v>
      </c>
      <c r="P40" s="152">
        <v>0</v>
      </c>
      <c r="Q40" s="152">
        <f>ROUND(E40*P40,2)</f>
        <v>0</v>
      </c>
      <c r="R40" s="152"/>
      <c r="S40" s="152" t="s">
        <v>134</v>
      </c>
      <c r="T40" s="152" t="s">
        <v>143</v>
      </c>
      <c r="U40" s="152">
        <v>0.10199999999999999</v>
      </c>
      <c r="V40" s="152">
        <f>ROUND(E40*U40,2)</f>
        <v>23.99</v>
      </c>
      <c r="W40" s="152"/>
      <c r="X40" s="152" t="s">
        <v>136</v>
      </c>
      <c r="Y40" s="147"/>
      <c r="Z40" s="147"/>
      <c r="AA40" s="147"/>
      <c r="AB40" s="147"/>
      <c r="AC40" s="147"/>
      <c r="AD40" s="147"/>
      <c r="AE40" s="147"/>
      <c r="AF40" s="147"/>
      <c r="AG40" s="147" t="s">
        <v>144</v>
      </c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</row>
    <row r="41" spans="1:60" outlineLevel="1" x14ac:dyDescent="0.25">
      <c r="A41" s="169">
        <v>12</v>
      </c>
      <c r="B41" s="170" t="s">
        <v>185</v>
      </c>
      <c r="C41" s="178" t="s">
        <v>186</v>
      </c>
      <c r="D41" s="171" t="s">
        <v>142</v>
      </c>
      <c r="E41" s="172">
        <v>235.2</v>
      </c>
      <c r="F41" s="173"/>
      <c r="G41" s="174">
        <f>ROUND(E41*F41,2)</f>
        <v>0</v>
      </c>
      <c r="H41" s="152">
        <v>0</v>
      </c>
      <c r="I41" s="152">
        <f>ROUND(E41*H41,2)</f>
        <v>0</v>
      </c>
      <c r="J41" s="152">
        <v>18.3</v>
      </c>
      <c r="K41" s="152">
        <f>ROUND(E41*J41,2)</f>
        <v>4304.16</v>
      </c>
      <c r="L41" s="152">
        <v>15</v>
      </c>
      <c r="M41" s="152">
        <f>G41*(1+L41/100)</f>
        <v>0</v>
      </c>
      <c r="N41" s="152">
        <v>0</v>
      </c>
      <c r="O41" s="152">
        <f>ROUND(E41*N41,2)</f>
        <v>0</v>
      </c>
      <c r="P41" s="152">
        <v>0</v>
      </c>
      <c r="Q41" s="152">
        <f>ROUND(E41*P41,2)</f>
        <v>0</v>
      </c>
      <c r="R41" s="152"/>
      <c r="S41" s="152" t="s">
        <v>134</v>
      </c>
      <c r="T41" s="152" t="s">
        <v>135</v>
      </c>
      <c r="U41" s="152">
        <v>0.04</v>
      </c>
      <c r="V41" s="152">
        <f>ROUND(E41*U41,2)</f>
        <v>9.41</v>
      </c>
      <c r="W41" s="152"/>
      <c r="X41" s="152" t="s">
        <v>136</v>
      </c>
      <c r="Y41" s="147"/>
      <c r="Z41" s="147"/>
      <c r="AA41" s="147"/>
      <c r="AB41" s="147"/>
      <c r="AC41" s="147"/>
      <c r="AD41" s="147"/>
      <c r="AE41" s="147"/>
      <c r="AF41" s="147"/>
      <c r="AG41" s="147" t="s">
        <v>137</v>
      </c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outlineLevel="1" x14ac:dyDescent="0.25">
      <c r="A42" s="169">
        <v>13</v>
      </c>
      <c r="B42" s="170" t="s">
        <v>187</v>
      </c>
      <c r="C42" s="178" t="s">
        <v>188</v>
      </c>
      <c r="D42" s="171" t="s">
        <v>142</v>
      </c>
      <c r="E42" s="172">
        <v>235.2</v>
      </c>
      <c r="F42" s="173"/>
      <c r="G42" s="174">
        <f>ROUND(E42*F42,2)</f>
        <v>0</v>
      </c>
      <c r="H42" s="152">
        <v>0</v>
      </c>
      <c r="I42" s="152">
        <f>ROUND(E42*H42,2)</f>
        <v>0</v>
      </c>
      <c r="J42" s="152">
        <v>11</v>
      </c>
      <c r="K42" s="152">
        <f>ROUND(E42*J42,2)</f>
        <v>2587.1999999999998</v>
      </c>
      <c r="L42" s="152">
        <v>15</v>
      </c>
      <c r="M42" s="152">
        <f>G42*(1+L42/100)</f>
        <v>0</v>
      </c>
      <c r="N42" s="152">
        <v>0</v>
      </c>
      <c r="O42" s="152">
        <f>ROUND(E42*N42,2)</f>
        <v>0</v>
      </c>
      <c r="P42" s="152">
        <v>0</v>
      </c>
      <c r="Q42" s="152">
        <f>ROUND(E42*P42,2)</f>
        <v>0</v>
      </c>
      <c r="R42" s="152"/>
      <c r="S42" s="152" t="s">
        <v>134</v>
      </c>
      <c r="T42" s="152" t="s">
        <v>135</v>
      </c>
      <c r="U42" s="152">
        <v>2.4E-2</v>
      </c>
      <c r="V42" s="152">
        <f>ROUND(E42*U42,2)</f>
        <v>5.64</v>
      </c>
      <c r="W42" s="152"/>
      <c r="X42" s="152" t="s">
        <v>136</v>
      </c>
      <c r="Y42" s="147"/>
      <c r="Z42" s="147"/>
      <c r="AA42" s="147"/>
      <c r="AB42" s="147"/>
      <c r="AC42" s="147"/>
      <c r="AD42" s="147"/>
      <c r="AE42" s="147"/>
      <c r="AF42" s="147"/>
      <c r="AG42" s="147" t="s">
        <v>137</v>
      </c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x14ac:dyDescent="0.25">
      <c r="A43" s="156" t="s">
        <v>129</v>
      </c>
      <c r="B43" s="157" t="s">
        <v>84</v>
      </c>
      <c r="C43" s="175" t="s">
        <v>85</v>
      </c>
      <c r="D43" s="158"/>
      <c r="E43" s="159"/>
      <c r="F43" s="160"/>
      <c r="G43" s="161">
        <f>SUMIF(AG44:AG44,"&lt;&gt;NOR",G44:G44)</f>
        <v>0</v>
      </c>
      <c r="H43" s="155"/>
      <c r="I43" s="155">
        <f>SUM(I44:I44)</f>
        <v>0</v>
      </c>
      <c r="J43" s="155"/>
      <c r="K43" s="155">
        <f>SUM(K44:K44)</f>
        <v>2389.3200000000002</v>
      </c>
      <c r="L43" s="155"/>
      <c r="M43" s="155">
        <f>SUM(M44:M44)</f>
        <v>0</v>
      </c>
      <c r="N43" s="155"/>
      <c r="O43" s="155">
        <f>SUM(O44:O44)</f>
        <v>0</v>
      </c>
      <c r="P43" s="155"/>
      <c r="Q43" s="155">
        <f>SUM(Q44:Q44)</f>
        <v>0</v>
      </c>
      <c r="R43" s="155"/>
      <c r="S43" s="155"/>
      <c r="T43" s="155"/>
      <c r="U43" s="155"/>
      <c r="V43" s="155">
        <f>SUM(V44:V44)</f>
        <v>2.5</v>
      </c>
      <c r="W43" s="155"/>
      <c r="X43" s="155"/>
      <c r="AG43" t="s">
        <v>130</v>
      </c>
    </row>
    <row r="44" spans="1:60" outlineLevel="1" x14ac:dyDescent="0.25">
      <c r="A44" s="169">
        <v>14</v>
      </c>
      <c r="B44" s="170" t="s">
        <v>189</v>
      </c>
      <c r="C44" s="178" t="s">
        <v>190</v>
      </c>
      <c r="D44" s="171" t="s">
        <v>168</v>
      </c>
      <c r="E44" s="172">
        <v>8.1407799999999995</v>
      </c>
      <c r="F44" s="173"/>
      <c r="G44" s="174">
        <f>ROUND(E44*F44,2)</f>
        <v>0</v>
      </c>
      <c r="H44" s="152">
        <v>0</v>
      </c>
      <c r="I44" s="152">
        <f>ROUND(E44*H44,2)</f>
        <v>0</v>
      </c>
      <c r="J44" s="152">
        <v>293.5</v>
      </c>
      <c r="K44" s="152">
        <f>ROUND(E44*J44,2)</f>
        <v>2389.3200000000002</v>
      </c>
      <c r="L44" s="152">
        <v>15</v>
      </c>
      <c r="M44" s="152">
        <f>G44*(1+L44/100)</f>
        <v>0</v>
      </c>
      <c r="N44" s="152">
        <v>0</v>
      </c>
      <c r="O44" s="152">
        <f>ROUND(E44*N44,2)</f>
        <v>0</v>
      </c>
      <c r="P44" s="152">
        <v>0</v>
      </c>
      <c r="Q44" s="152">
        <f>ROUND(E44*P44,2)</f>
        <v>0</v>
      </c>
      <c r="R44" s="152"/>
      <c r="S44" s="152" t="s">
        <v>134</v>
      </c>
      <c r="T44" s="152" t="s">
        <v>143</v>
      </c>
      <c r="U44" s="152">
        <v>0.307</v>
      </c>
      <c r="V44" s="152">
        <f>ROUND(E44*U44,2)</f>
        <v>2.5</v>
      </c>
      <c r="W44" s="152"/>
      <c r="X44" s="152" t="s">
        <v>169</v>
      </c>
      <c r="Y44" s="147"/>
      <c r="Z44" s="147"/>
      <c r="AA44" s="147"/>
      <c r="AB44" s="147"/>
      <c r="AC44" s="147"/>
      <c r="AD44" s="147"/>
      <c r="AE44" s="147"/>
      <c r="AF44" s="147"/>
      <c r="AG44" s="147" t="s">
        <v>170</v>
      </c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x14ac:dyDescent="0.25">
      <c r="A45" s="156" t="s">
        <v>129</v>
      </c>
      <c r="B45" s="157" t="s">
        <v>88</v>
      </c>
      <c r="C45" s="175" t="s">
        <v>89</v>
      </c>
      <c r="D45" s="158"/>
      <c r="E45" s="159"/>
      <c r="F45" s="160"/>
      <c r="G45" s="161">
        <f>SUMIF(AG46:AG53,"&lt;&gt;NOR",G46:G53)</f>
        <v>0</v>
      </c>
      <c r="H45" s="155"/>
      <c r="I45" s="155">
        <f>SUM(I46:I53)</f>
        <v>294995.38</v>
      </c>
      <c r="J45" s="155"/>
      <c r="K45" s="155">
        <f>SUM(K46:K53)</f>
        <v>76367.899999999994</v>
      </c>
      <c r="L45" s="155"/>
      <c r="M45" s="155">
        <f>SUM(M46:M53)</f>
        <v>0</v>
      </c>
      <c r="N45" s="155"/>
      <c r="O45" s="155">
        <f>SUM(O46:O53)</f>
        <v>1.44</v>
      </c>
      <c r="P45" s="155"/>
      <c r="Q45" s="155">
        <f>SUM(Q46:Q53)</f>
        <v>0</v>
      </c>
      <c r="R45" s="155"/>
      <c r="S45" s="155"/>
      <c r="T45" s="155"/>
      <c r="U45" s="155"/>
      <c r="V45" s="155">
        <f>SUM(V46:V53)</f>
        <v>171.10999999999999</v>
      </c>
      <c r="W45" s="155"/>
      <c r="X45" s="155"/>
      <c r="AG45" t="s">
        <v>130</v>
      </c>
    </row>
    <row r="46" spans="1:60" outlineLevel="1" x14ac:dyDescent="0.25">
      <c r="A46" s="162">
        <v>15</v>
      </c>
      <c r="B46" s="163" t="s">
        <v>191</v>
      </c>
      <c r="C46" s="176" t="s">
        <v>192</v>
      </c>
      <c r="D46" s="164" t="s">
        <v>142</v>
      </c>
      <c r="E46" s="165">
        <v>374.4</v>
      </c>
      <c r="F46" s="166"/>
      <c r="G46" s="167">
        <f>ROUND(E46*F46,2)</f>
        <v>0</v>
      </c>
      <c r="H46" s="152">
        <v>177.84</v>
      </c>
      <c r="I46" s="152">
        <f>ROUND(E46*H46,2)</f>
        <v>66583.3</v>
      </c>
      <c r="J46" s="152">
        <v>200.16</v>
      </c>
      <c r="K46" s="152">
        <f>ROUND(E46*J46,2)</f>
        <v>74939.899999999994</v>
      </c>
      <c r="L46" s="152">
        <v>15</v>
      </c>
      <c r="M46" s="152">
        <f>G46*(1+L46/100)</f>
        <v>0</v>
      </c>
      <c r="N46" s="152">
        <v>0</v>
      </c>
      <c r="O46" s="152">
        <f>ROUND(E46*N46,2)</f>
        <v>0</v>
      </c>
      <c r="P46" s="152">
        <v>0</v>
      </c>
      <c r="Q46" s="152">
        <f>ROUND(E46*P46,2)</f>
        <v>0</v>
      </c>
      <c r="R46" s="152"/>
      <c r="S46" s="152" t="s">
        <v>134</v>
      </c>
      <c r="T46" s="152" t="s">
        <v>135</v>
      </c>
      <c r="U46" s="152">
        <v>0.45</v>
      </c>
      <c r="V46" s="152">
        <f>ROUND(E46*U46,2)</f>
        <v>168.48</v>
      </c>
      <c r="W46" s="152"/>
      <c r="X46" s="152" t="s">
        <v>136</v>
      </c>
      <c r="Y46" s="147"/>
      <c r="Z46" s="147"/>
      <c r="AA46" s="147"/>
      <c r="AB46" s="147"/>
      <c r="AC46" s="147"/>
      <c r="AD46" s="147"/>
      <c r="AE46" s="147"/>
      <c r="AF46" s="147"/>
      <c r="AG46" s="147" t="s">
        <v>137</v>
      </c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outlineLevel="1" x14ac:dyDescent="0.25">
      <c r="A47" s="150"/>
      <c r="B47" s="151"/>
      <c r="C47" s="177" t="s">
        <v>193</v>
      </c>
      <c r="D47" s="153"/>
      <c r="E47" s="154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47"/>
      <c r="Z47" s="147"/>
      <c r="AA47" s="147"/>
      <c r="AB47" s="147"/>
      <c r="AC47" s="147"/>
      <c r="AD47" s="147"/>
      <c r="AE47" s="147"/>
      <c r="AF47" s="147"/>
      <c r="AG47" s="147" t="s">
        <v>139</v>
      </c>
      <c r="AH47" s="147">
        <v>0</v>
      </c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ht="20.399999999999999" outlineLevel="1" x14ac:dyDescent="0.25">
      <c r="A48" s="150"/>
      <c r="B48" s="151"/>
      <c r="C48" s="177" t="s">
        <v>194</v>
      </c>
      <c r="D48" s="153"/>
      <c r="E48" s="154">
        <v>374.4</v>
      </c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47"/>
      <c r="Z48" s="147"/>
      <c r="AA48" s="147"/>
      <c r="AB48" s="147"/>
      <c r="AC48" s="147"/>
      <c r="AD48" s="147"/>
      <c r="AE48" s="147"/>
      <c r="AF48" s="147"/>
      <c r="AG48" s="147" t="s">
        <v>139</v>
      </c>
      <c r="AH48" s="147">
        <v>0</v>
      </c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ht="20.399999999999999" outlineLevel="1" x14ac:dyDescent="0.25">
      <c r="A49" s="162">
        <v>16</v>
      </c>
      <c r="B49" s="163" t="s">
        <v>195</v>
      </c>
      <c r="C49" s="176" t="s">
        <v>196</v>
      </c>
      <c r="D49" s="164" t="s">
        <v>142</v>
      </c>
      <c r="E49" s="165">
        <v>430.56</v>
      </c>
      <c r="F49" s="166"/>
      <c r="G49" s="167">
        <f>ROUND(E49*F49,2)</f>
        <v>0</v>
      </c>
      <c r="H49" s="152">
        <v>177</v>
      </c>
      <c r="I49" s="152">
        <f>ROUND(E49*H49,2)</f>
        <v>76209.119999999995</v>
      </c>
      <c r="J49" s="152">
        <v>0</v>
      </c>
      <c r="K49" s="152">
        <f>ROUND(E49*J49,2)</f>
        <v>0</v>
      </c>
      <c r="L49" s="152">
        <v>15</v>
      </c>
      <c r="M49" s="152">
        <f>G49*(1+L49/100)</f>
        <v>0</v>
      </c>
      <c r="N49" s="152">
        <v>1.1999999999999999E-3</v>
      </c>
      <c r="O49" s="152">
        <f>ROUND(E49*N49,2)</f>
        <v>0.52</v>
      </c>
      <c r="P49" s="152">
        <v>0</v>
      </c>
      <c r="Q49" s="152">
        <f>ROUND(E49*P49,2)</f>
        <v>0</v>
      </c>
      <c r="R49" s="152" t="s">
        <v>162</v>
      </c>
      <c r="S49" s="152" t="s">
        <v>134</v>
      </c>
      <c r="T49" s="152" t="s">
        <v>135</v>
      </c>
      <c r="U49" s="152">
        <v>0</v>
      </c>
      <c r="V49" s="152">
        <f>ROUND(E49*U49,2)</f>
        <v>0</v>
      </c>
      <c r="W49" s="152"/>
      <c r="X49" s="152" t="s">
        <v>163</v>
      </c>
      <c r="Y49" s="147"/>
      <c r="Z49" s="147"/>
      <c r="AA49" s="147"/>
      <c r="AB49" s="147"/>
      <c r="AC49" s="147"/>
      <c r="AD49" s="147"/>
      <c r="AE49" s="147"/>
      <c r="AF49" s="147"/>
      <c r="AG49" s="147" t="s">
        <v>164</v>
      </c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outlineLevel="1" x14ac:dyDescent="0.25">
      <c r="A50" s="150"/>
      <c r="B50" s="151"/>
      <c r="C50" s="177" t="s">
        <v>193</v>
      </c>
      <c r="D50" s="153"/>
      <c r="E50" s="154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47"/>
      <c r="Z50" s="147"/>
      <c r="AA50" s="147"/>
      <c r="AB50" s="147"/>
      <c r="AC50" s="147"/>
      <c r="AD50" s="147"/>
      <c r="AE50" s="147"/>
      <c r="AF50" s="147"/>
      <c r="AG50" s="147" t="s">
        <v>139</v>
      </c>
      <c r="AH50" s="147">
        <v>0</v>
      </c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</row>
    <row r="51" spans="1:60" ht="20.399999999999999" outlineLevel="1" x14ac:dyDescent="0.25">
      <c r="A51" s="150"/>
      <c r="B51" s="151"/>
      <c r="C51" s="177" t="s">
        <v>197</v>
      </c>
      <c r="D51" s="153"/>
      <c r="E51" s="154">
        <v>430.56</v>
      </c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47"/>
      <c r="Z51" s="147"/>
      <c r="AA51" s="147"/>
      <c r="AB51" s="147"/>
      <c r="AC51" s="147"/>
      <c r="AD51" s="147"/>
      <c r="AE51" s="147"/>
      <c r="AF51" s="147"/>
      <c r="AG51" s="147" t="s">
        <v>139</v>
      </c>
      <c r="AH51" s="147">
        <v>0</v>
      </c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ht="20.399999999999999" outlineLevel="1" x14ac:dyDescent="0.25">
      <c r="A52" s="169">
        <v>17</v>
      </c>
      <c r="B52" s="170" t="s">
        <v>198</v>
      </c>
      <c r="C52" s="178" t="s">
        <v>199</v>
      </c>
      <c r="D52" s="171" t="s">
        <v>142</v>
      </c>
      <c r="E52" s="172">
        <v>430.56</v>
      </c>
      <c r="F52" s="173"/>
      <c r="G52" s="174">
        <f>ROUND(E52*F52,2)</f>
        <v>0</v>
      </c>
      <c r="H52" s="152">
        <v>353.5</v>
      </c>
      <c r="I52" s="152">
        <f>ROUND(E52*H52,2)</f>
        <v>152202.96</v>
      </c>
      <c r="J52" s="152">
        <v>0</v>
      </c>
      <c r="K52" s="152">
        <f>ROUND(E52*J52,2)</f>
        <v>0</v>
      </c>
      <c r="L52" s="152">
        <v>15</v>
      </c>
      <c r="M52" s="152">
        <f>G52*(1+L52/100)</f>
        <v>0</v>
      </c>
      <c r="N52" s="152">
        <v>2.14E-3</v>
      </c>
      <c r="O52" s="152">
        <f>ROUND(E52*N52,2)</f>
        <v>0.92</v>
      </c>
      <c r="P52" s="152">
        <v>0</v>
      </c>
      <c r="Q52" s="152">
        <f>ROUND(E52*P52,2)</f>
        <v>0</v>
      </c>
      <c r="R52" s="152" t="s">
        <v>162</v>
      </c>
      <c r="S52" s="152" t="s">
        <v>134</v>
      </c>
      <c r="T52" s="152" t="s">
        <v>135</v>
      </c>
      <c r="U52" s="152">
        <v>0</v>
      </c>
      <c r="V52" s="152">
        <f>ROUND(E52*U52,2)</f>
        <v>0</v>
      </c>
      <c r="W52" s="152"/>
      <c r="X52" s="152" t="s">
        <v>163</v>
      </c>
      <c r="Y52" s="147"/>
      <c r="Z52" s="147"/>
      <c r="AA52" s="147"/>
      <c r="AB52" s="147"/>
      <c r="AC52" s="147"/>
      <c r="AD52" s="147"/>
      <c r="AE52" s="147"/>
      <c r="AF52" s="147"/>
      <c r="AG52" s="147" t="s">
        <v>164</v>
      </c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</row>
    <row r="53" spans="1:60" outlineLevel="1" x14ac:dyDescent="0.25">
      <c r="A53" s="169">
        <v>18</v>
      </c>
      <c r="B53" s="170" t="s">
        <v>200</v>
      </c>
      <c r="C53" s="178" t="s">
        <v>201</v>
      </c>
      <c r="D53" s="171" t="s">
        <v>168</v>
      </c>
      <c r="E53" s="172">
        <v>1.43807</v>
      </c>
      <c r="F53" s="173"/>
      <c r="G53" s="174">
        <f>ROUND(E53*F53,2)</f>
        <v>0</v>
      </c>
      <c r="H53" s="152">
        <v>0</v>
      </c>
      <c r="I53" s="152">
        <f>ROUND(E53*H53,2)</f>
        <v>0</v>
      </c>
      <c r="J53" s="152">
        <v>993</v>
      </c>
      <c r="K53" s="152">
        <f>ROUND(E53*J53,2)</f>
        <v>1428</v>
      </c>
      <c r="L53" s="152">
        <v>15</v>
      </c>
      <c r="M53" s="152">
        <f>G53*(1+L53/100)</f>
        <v>0</v>
      </c>
      <c r="N53" s="152">
        <v>0</v>
      </c>
      <c r="O53" s="152">
        <f>ROUND(E53*N53,2)</f>
        <v>0</v>
      </c>
      <c r="P53" s="152">
        <v>0</v>
      </c>
      <c r="Q53" s="152">
        <f>ROUND(E53*P53,2)</f>
        <v>0</v>
      </c>
      <c r="R53" s="152"/>
      <c r="S53" s="152" t="s">
        <v>134</v>
      </c>
      <c r="T53" s="152" t="s">
        <v>143</v>
      </c>
      <c r="U53" s="152">
        <v>1.831</v>
      </c>
      <c r="V53" s="152">
        <f>ROUND(E53*U53,2)</f>
        <v>2.63</v>
      </c>
      <c r="W53" s="152"/>
      <c r="X53" s="152" t="s">
        <v>169</v>
      </c>
      <c r="Y53" s="147"/>
      <c r="Z53" s="147"/>
      <c r="AA53" s="147"/>
      <c r="AB53" s="147"/>
      <c r="AC53" s="147"/>
      <c r="AD53" s="147"/>
      <c r="AE53" s="147"/>
      <c r="AF53" s="147"/>
      <c r="AG53" s="147" t="s">
        <v>170</v>
      </c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x14ac:dyDescent="0.25">
      <c r="A54" s="156" t="s">
        <v>129</v>
      </c>
      <c r="B54" s="157" t="s">
        <v>94</v>
      </c>
      <c r="C54" s="175" t="s">
        <v>95</v>
      </c>
      <c r="D54" s="158"/>
      <c r="E54" s="159"/>
      <c r="F54" s="160"/>
      <c r="G54" s="161">
        <f>SUMIF(AG55:AG91,"&lt;&gt;NOR",G55:G91)</f>
        <v>0</v>
      </c>
      <c r="H54" s="155"/>
      <c r="I54" s="155">
        <f>SUM(I55:I91)</f>
        <v>67370.23000000001</v>
      </c>
      <c r="J54" s="155"/>
      <c r="K54" s="155">
        <f>SUM(K55:K91)</f>
        <v>155123.79999999999</v>
      </c>
      <c r="L54" s="155"/>
      <c r="M54" s="155">
        <f>SUM(M55:M91)</f>
        <v>0</v>
      </c>
      <c r="N54" s="155"/>
      <c r="O54" s="155">
        <f>SUM(O55:O91)</f>
        <v>0.37000000000000005</v>
      </c>
      <c r="P54" s="155"/>
      <c r="Q54" s="155">
        <f>SUM(Q55:Q91)</f>
        <v>0</v>
      </c>
      <c r="R54" s="155"/>
      <c r="S54" s="155"/>
      <c r="T54" s="155"/>
      <c r="U54" s="155"/>
      <c r="V54" s="155">
        <f>SUM(V55:V91)</f>
        <v>74.72999999999999</v>
      </c>
      <c r="W54" s="155"/>
      <c r="X54" s="155"/>
      <c r="AG54" t="s">
        <v>130</v>
      </c>
    </row>
    <row r="55" spans="1:60" ht="20.399999999999999" outlineLevel="1" x14ac:dyDescent="0.25">
      <c r="A55" s="169">
        <v>19</v>
      </c>
      <c r="B55" s="170" t="s">
        <v>94</v>
      </c>
      <c r="C55" s="178" t="s">
        <v>202</v>
      </c>
      <c r="D55" s="171"/>
      <c r="E55" s="172">
        <v>0</v>
      </c>
      <c r="F55" s="173"/>
      <c r="G55" s="174">
        <f>ROUND(E55*F55,2)</f>
        <v>0</v>
      </c>
      <c r="H55" s="152">
        <v>0</v>
      </c>
      <c r="I55" s="152">
        <f>ROUND(E55*H55,2)</f>
        <v>0</v>
      </c>
      <c r="J55" s="152">
        <v>0</v>
      </c>
      <c r="K55" s="152">
        <f>ROUND(E55*J55,2)</f>
        <v>0</v>
      </c>
      <c r="L55" s="152">
        <v>15</v>
      </c>
      <c r="M55" s="152">
        <f>G55*(1+L55/100)</f>
        <v>0</v>
      </c>
      <c r="N55" s="152">
        <v>0</v>
      </c>
      <c r="O55" s="152">
        <f>ROUND(E55*N55,2)</f>
        <v>0</v>
      </c>
      <c r="P55" s="152">
        <v>0</v>
      </c>
      <c r="Q55" s="152">
        <f>ROUND(E55*P55,2)</f>
        <v>0</v>
      </c>
      <c r="R55" s="152"/>
      <c r="S55" s="152" t="s">
        <v>203</v>
      </c>
      <c r="T55" s="152" t="s">
        <v>204</v>
      </c>
      <c r="U55" s="152">
        <v>0</v>
      </c>
      <c r="V55" s="152">
        <f>ROUND(E55*U55,2)</f>
        <v>0</v>
      </c>
      <c r="W55" s="152"/>
      <c r="X55" s="152" t="s">
        <v>136</v>
      </c>
      <c r="Y55" s="147"/>
      <c r="Z55" s="147"/>
      <c r="AA55" s="147"/>
      <c r="AB55" s="147"/>
      <c r="AC55" s="147"/>
      <c r="AD55" s="147"/>
      <c r="AE55" s="147"/>
      <c r="AF55" s="147"/>
      <c r="AG55" s="147" t="s">
        <v>137</v>
      </c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ht="20.399999999999999" outlineLevel="1" x14ac:dyDescent="0.25">
      <c r="A56" s="162">
        <v>20</v>
      </c>
      <c r="B56" s="163" t="s">
        <v>205</v>
      </c>
      <c r="C56" s="176" t="s">
        <v>206</v>
      </c>
      <c r="D56" s="164" t="s">
        <v>133</v>
      </c>
      <c r="E56" s="165">
        <v>7.75</v>
      </c>
      <c r="F56" s="166"/>
      <c r="G56" s="167">
        <f>ROUND(E56*F56,2)</f>
        <v>0</v>
      </c>
      <c r="H56" s="152">
        <v>0</v>
      </c>
      <c r="I56" s="152">
        <f>ROUND(E56*H56,2)</f>
        <v>0</v>
      </c>
      <c r="J56" s="152">
        <v>1170</v>
      </c>
      <c r="K56" s="152">
        <f>ROUND(E56*J56,2)</f>
        <v>9067.5</v>
      </c>
      <c r="L56" s="152">
        <v>15</v>
      </c>
      <c r="M56" s="152">
        <f>G56*(1+L56/100)</f>
        <v>0</v>
      </c>
      <c r="N56" s="152">
        <v>3.96E-3</v>
      </c>
      <c r="O56" s="152">
        <f>ROUND(E56*N56,2)</f>
        <v>0.03</v>
      </c>
      <c r="P56" s="152">
        <v>0</v>
      </c>
      <c r="Q56" s="152">
        <f>ROUND(E56*P56,2)</f>
        <v>0</v>
      </c>
      <c r="R56" s="152"/>
      <c r="S56" s="152" t="s">
        <v>203</v>
      </c>
      <c r="T56" s="152" t="s">
        <v>135</v>
      </c>
      <c r="U56" s="152">
        <v>1.32</v>
      </c>
      <c r="V56" s="152">
        <f>ROUND(E56*U56,2)</f>
        <v>10.23</v>
      </c>
      <c r="W56" s="152"/>
      <c r="X56" s="152" t="s">
        <v>136</v>
      </c>
      <c r="Y56" s="147"/>
      <c r="Z56" s="147"/>
      <c r="AA56" s="147"/>
      <c r="AB56" s="147"/>
      <c r="AC56" s="147"/>
      <c r="AD56" s="147"/>
      <c r="AE56" s="147"/>
      <c r="AF56" s="147"/>
      <c r="AG56" s="147" t="s">
        <v>137</v>
      </c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</row>
    <row r="57" spans="1:60" outlineLevel="1" x14ac:dyDescent="0.25">
      <c r="A57" s="150"/>
      <c r="B57" s="151"/>
      <c r="C57" s="177" t="s">
        <v>207</v>
      </c>
      <c r="D57" s="153"/>
      <c r="E57" s="154">
        <v>6</v>
      </c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47"/>
      <c r="Z57" s="147"/>
      <c r="AA57" s="147"/>
      <c r="AB57" s="147"/>
      <c r="AC57" s="147"/>
      <c r="AD57" s="147"/>
      <c r="AE57" s="147"/>
      <c r="AF57" s="147"/>
      <c r="AG57" s="147" t="s">
        <v>139</v>
      </c>
      <c r="AH57" s="147">
        <v>0</v>
      </c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outlineLevel="1" x14ac:dyDescent="0.25">
      <c r="A58" s="150"/>
      <c r="B58" s="151"/>
      <c r="C58" s="177" t="s">
        <v>208</v>
      </c>
      <c r="D58" s="153"/>
      <c r="E58" s="154">
        <v>1.75</v>
      </c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47"/>
      <c r="Z58" s="147"/>
      <c r="AA58" s="147"/>
      <c r="AB58" s="147"/>
      <c r="AC58" s="147"/>
      <c r="AD58" s="147"/>
      <c r="AE58" s="147"/>
      <c r="AF58" s="147"/>
      <c r="AG58" s="147" t="s">
        <v>139</v>
      </c>
      <c r="AH58" s="147">
        <v>0</v>
      </c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outlineLevel="1" x14ac:dyDescent="0.25">
      <c r="A59" s="162">
        <v>21</v>
      </c>
      <c r="B59" s="163" t="s">
        <v>209</v>
      </c>
      <c r="C59" s="176" t="s">
        <v>210</v>
      </c>
      <c r="D59" s="164" t="s">
        <v>133</v>
      </c>
      <c r="E59" s="165">
        <v>10.275</v>
      </c>
      <c r="F59" s="166"/>
      <c r="G59" s="167">
        <f>ROUND(E59*F59,2)</f>
        <v>0</v>
      </c>
      <c r="H59" s="152">
        <v>247.87</v>
      </c>
      <c r="I59" s="152">
        <f>ROUND(E59*H59,2)</f>
        <v>2546.86</v>
      </c>
      <c r="J59" s="152">
        <v>347.13</v>
      </c>
      <c r="K59" s="152">
        <f>ROUND(E59*J59,2)</f>
        <v>3566.76</v>
      </c>
      <c r="L59" s="152">
        <v>15</v>
      </c>
      <c r="M59" s="152">
        <f>G59*(1+L59/100)</f>
        <v>0</v>
      </c>
      <c r="N59" s="152">
        <v>3.3700000000000002E-3</v>
      </c>
      <c r="O59" s="152">
        <f>ROUND(E59*N59,2)</f>
        <v>0.03</v>
      </c>
      <c r="P59" s="152">
        <v>0</v>
      </c>
      <c r="Q59" s="152">
        <f>ROUND(E59*P59,2)</f>
        <v>0</v>
      </c>
      <c r="R59" s="152"/>
      <c r="S59" s="152" t="s">
        <v>134</v>
      </c>
      <c r="T59" s="152" t="s">
        <v>135</v>
      </c>
      <c r="U59" s="152">
        <v>0.73</v>
      </c>
      <c r="V59" s="152">
        <f>ROUND(E59*U59,2)</f>
        <v>7.5</v>
      </c>
      <c r="W59" s="152"/>
      <c r="X59" s="152" t="s">
        <v>136</v>
      </c>
      <c r="Y59" s="147"/>
      <c r="Z59" s="147"/>
      <c r="AA59" s="147"/>
      <c r="AB59" s="147"/>
      <c r="AC59" s="147"/>
      <c r="AD59" s="147"/>
      <c r="AE59" s="147"/>
      <c r="AF59" s="147"/>
      <c r="AG59" s="147" t="s">
        <v>137</v>
      </c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</row>
    <row r="60" spans="1:60" outlineLevel="1" x14ac:dyDescent="0.25">
      <c r="A60" s="150"/>
      <c r="B60" s="151"/>
      <c r="C60" s="237" t="s">
        <v>211</v>
      </c>
      <c r="D60" s="238"/>
      <c r="E60" s="238"/>
      <c r="F60" s="238"/>
      <c r="G60" s="238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47"/>
      <c r="Z60" s="147"/>
      <c r="AA60" s="147"/>
      <c r="AB60" s="147"/>
      <c r="AC60" s="147"/>
      <c r="AD60" s="147"/>
      <c r="AE60" s="147"/>
      <c r="AF60" s="147"/>
      <c r="AG60" s="147" t="s">
        <v>151</v>
      </c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</row>
    <row r="61" spans="1:60" outlineLevel="1" x14ac:dyDescent="0.25">
      <c r="A61" s="150"/>
      <c r="B61" s="151"/>
      <c r="C61" s="177" t="s">
        <v>212</v>
      </c>
      <c r="D61" s="153"/>
      <c r="E61" s="154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47"/>
      <c r="Z61" s="147"/>
      <c r="AA61" s="147"/>
      <c r="AB61" s="147"/>
      <c r="AC61" s="147"/>
      <c r="AD61" s="147"/>
      <c r="AE61" s="147"/>
      <c r="AF61" s="147"/>
      <c r="AG61" s="147" t="s">
        <v>139</v>
      </c>
      <c r="AH61" s="147">
        <v>0</v>
      </c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</row>
    <row r="62" spans="1:60" outlineLevel="1" x14ac:dyDescent="0.25">
      <c r="A62" s="150"/>
      <c r="B62" s="151"/>
      <c r="C62" s="177" t="s">
        <v>213</v>
      </c>
      <c r="D62" s="153"/>
      <c r="E62" s="154">
        <v>6.4749999999999996</v>
      </c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47"/>
      <c r="Z62" s="147"/>
      <c r="AA62" s="147"/>
      <c r="AB62" s="147"/>
      <c r="AC62" s="147"/>
      <c r="AD62" s="147"/>
      <c r="AE62" s="147"/>
      <c r="AF62" s="147"/>
      <c r="AG62" s="147" t="s">
        <v>139</v>
      </c>
      <c r="AH62" s="147">
        <v>0</v>
      </c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outlineLevel="1" x14ac:dyDescent="0.25">
      <c r="A63" s="150"/>
      <c r="B63" s="151"/>
      <c r="C63" s="177" t="s">
        <v>214</v>
      </c>
      <c r="D63" s="153"/>
      <c r="E63" s="154">
        <v>3.8</v>
      </c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47"/>
      <c r="Z63" s="147"/>
      <c r="AA63" s="147"/>
      <c r="AB63" s="147"/>
      <c r="AC63" s="147"/>
      <c r="AD63" s="147"/>
      <c r="AE63" s="147"/>
      <c r="AF63" s="147"/>
      <c r="AG63" s="147" t="s">
        <v>139</v>
      </c>
      <c r="AH63" s="147">
        <v>0</v>
      </c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</row>
    <row r="64" spans="1:60" outlineLevel="1" x14ac:dyDescent="0.25">
      <c r="A64" s="162">
        <v>22</v>
      </c>
      <c r="B64" s="163" t="s">
        <v>215</v>
      </c>
      <c r="C64" s="176" t="s">
        <v>216</v>
      </c>
      <c r="D64" s="164" t="s">
        <v>133</v>
      </c>
      <c r="E64" s="165">
        <v>11.7</v>
      </c>
      <c r="F64" s="166"/>
      <c r="G64" s="167">
        <f>ROUND(E64*F64,2)</f>
        <v>0</v>
      </c>
      <c r="H64" s="152">
        <v>0</v>
      </c>
      <c r="I64" s="152">
        <f>ROUND(E64*H64,2)</f>
        <v>0</v>
      </c>
      <c r="J64" s="152">
        <v>780</v>
      </c>
      <c r="K64" s="152">
        <f>ROUND(E64*J64,2)</f>
        <v>9126</v>
      </c>
      <c r="L64" s="152">
        <v>15</v>
      </c>
      <c r="M64" s="152">
        <f>G64*(1+L64/100)</f>
        <v>0</v>
      </c>
      <c r="N64" s="152">
        <v>3.3700000000000002E-3</v>
      </c>
      <c r="O64" s="152">
        <f>ROUND(E64*N64,2)</f>
        <v>0.04</v>
      </c>
      <c r="P64" s="152">
        <v>0</v>
      </c>
      <c r="Q64" s="152">
        <f>ROUND(E64*P64,2)</f>
        <v>0</v>
      </c>
      <c r="R64" s="152"/>
      <c r="S64" s="152" t="s">
        <v>203</v>
      </c>
      <c r="T64" s="152" t="s">
        <v>204</v>
      </c>
      <c r="U64" s="152">
        <v>0.73</v>
      </c>
      <c r="V64" s="152">
        <f>ROUND(E64*U64,2)</f>
        <v>8.5399999999999991</v>
      </c>
      <c r="W64" s="152"/>
      <c r="X64" s="152" t="s">
        <v>136</v>
      </c>
      <c r="Y64" s="147"/>
      <c r="Z64" s="147"/>
      <c r="AA64" s="147"/>
      <c r="AB64" s="147"/>
      <c r="AC64" s="147"/>
      <c r="AD64" s="147"/>
      <c r="AE64" s="147"/>
      <c r="AF64" s="147"/>
      <c r="AG64" s="147" t="s">
        <v>137</v>
      </c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</row>
    <row r="65" spans="1:60" outlineLevel="1" x14ac:dyDescent="0.25">
      <c r="A65" s="150"/>
      <c r="B65" s="151"/>
      <c r="C65" s="237" t="s">
        <v>211</v>
      </c>
      <c r="D65" s="238"/>
      <c r="E65" s="238"/>
      <c r="F65" s="238"/>
      <c r="G65" s="238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47"/>
      <c r="Z65" s="147"/>
      <c r="AA65" s="147"/>
      <c r="AB65" s="147"/>
      <c r="AC65" s="147"/>
      <c r="AD65" s="147"/>
      <c r="AE65" s="147"/>
      <c r="AF65" s="147"/>
      <c r="AG65" s="147" t="s">
        <v>151</v>
      </c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outlineLevel="1" x14ac:dyDescent="0.25">
      <c r="A66" s="150"/>
      <c r="B66" s="151"/>
      <c r="C66" s="177" t="s">
        <v>217</v>
      </c>
      <c r="D66" s="153"/>
      <c r="E66" s="154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47"/>
      <c r="Z66" s="147"/>
      <c r="AA66" s="147"/>
      <c r="AB66" s="147"/>
      <c r="AC66" s="147"/>
      <c r="AD66" s="147"/>
      <c r="AE66" s="147"/>
      <c r="AF66" s="147"/>
      <c r="AG66" s="147" t="s">
        <v>139</v>
      </c>
      <c r="AH66" s="147">
        <v>0</v>
      </c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outlineLevel="1" x14ac:dyDescent="0.25">
      <c r="A67" s="150"/>
      <c r="B67" s="151"/>
      <c r="C67" s="177" t="s">
        <v>218</v>
      </c>
      <c r="D67" s="153"/>
      <c r="E67" s="154">
        <v>6.3</v>
      </c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47"/>
      <c r="Z67" s="147"/>
      <c r="AA67" s="147"/>
      <c r="AB67" s="147"/>
      <c r="AC67" s="147"/>
      <c r="AD67" s="147"/>
      <c r="AE67" s="147"/>
      <c r="AF67" s="147"/>
      <c r="AG67" s="147" t="s">
        <v>139</v>
      </c>
      <c r="AH67" s="147">
        <v>0</v>
      </c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</row>
    <row r="68" spans="1:60" outlineLevel="1" x14ac:dyDescent="0.25">
      <c r="A68" s="150"/>
      <c r="B68" s="151"/>
      <c r="C68" s="177" t="s">
        <v>219</v>
      </c>
      <c r="D68" s="153"/>
      <c r="E68" s="154">
        <v>5.4</v>
      </c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47"/>
      <c r="Z68" s="147"/>
      <c r="AA68" s="147"/>
      <c r="AB68" s="147"/>
      <c r="AC68" s="147"/>
      <c r="AD68" s="147"/>
      <c r="AE68" s="147"/>
      <c r="AF68" s="147"/>
      <c r="AG68" s="147" t="s">
        <v>139</v>
      </c>
      <c r="AH68" s="147">
        <v>0</v>
      </c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</row>
    <row r="69" spans="1:60" outlineLevel="1" x14ac:dyDescent="0.25">
      <c r="A69" s="162">
        <v>23</v>
      </c>
      <c r="B69" s="163" t="s">
        <v>220</v>
      </c>
      <c r="C69" s="176" t="s">
        <v>221</v>
      </c>
      <c r="D69" s="164" t="s">
        <v>133</v>
      </c>
      <c r="E69" s="165">
        <v>38.5</v>
      </c>
      <c r="F69" s="166"/>
      <c r="G69" s="167">
        <f>ROUND(E69*F69,2)</f>
        <v>0</v>
      </c>
      <c r="H69" s="152">
        <v>0</v>
      </c>
      <c r="I69" s="152">
        <f>ROUND(E69*H69,2)</f>
        <v>0</v>
      </c>
      <c r="J69" s="152">
        <v>430</v>
      </c>
      <c r="K69" s="152">
        <f>ROUND(E69*J69,2)</f>
        <v>16555</v>
      </c>
      <c r="L69" s="152">
        <v>15</v>
      </c>
      <c r="M69" s="152">
        <f>G69*(1+L69/100)</f>
        <v>0</v>
      </c>
      <c r="N69" s="152">
        <v>0</v>
      </c>
      <c r="O69" s="152">
        <f>ROUND(E69*N69,2)</f>
        <v>0</v>
      </c>
      <c r="P69" s="152">
        <v>0</v>
      </c>
      <c r="Q69" s="152">
        <f>ROUND(E69*P69,2)</f>
        <v>0</v>
      </c>
      <c r="R69" s="152"/>
      <c r="S69" s="152" t="s">
        <v>203</v>
      </c>
      <c r="T69" s="152" t="s">
        <v>204</v>
      </c>
      <c r="U69" s="152">
        <v>0</v>
      </c>
      <c r="V69" s="152">
        <f>ROUND(E69*U69,2)</f>
        <v>0</v>
      </c>
      <c r="W69" s="152"/>
      <c r="X69" s="152" t="s">
        <v>136</v>
      </c>
      <c r="Y69" s="147"/>
      <c r="Z69" s="147"/>
      <c r="AA69" s="147"/>
      <c r="AB69" s="147"/>
      <c r="AC69" s="147"/>
      <c r="AD69" s="147"/>
      <c r="AE69" s="147"/>
      <c r="AF69" s="147"/>
      <c r="AG69" s="147" t="s">
        <v>137</v>
      </c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</row>
    <row r="70" spans="1:60" outlineLevel="1" x14ac:dyDescent="0.25">
      <c r="A70" s="150"/>
      <c r="B70" s="151"/>
      <c r="C70" s="177" t="s">
        <v>222</v>
      </c>
      <c r="D70" s="153"/>
      <c r="E70" s="154">
        <v>38.5</v>
      </c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47"/>
      <c r="Z70" s="147"/>
      <c r="AA70" s="147"/>
      <c r="AB70" s="147"/>
      <c r="AC70" s="147"/>
      <c r="AD70" s="147"/>
      <c r="AE70" s="147"/>
      <c r="AF70" s="147"/>
      <c r="AG70" s="147" t="s">
        <v>139</v>
      </c>
      <c r="AH70" s="147">
        <v>0</v>
      </c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</row>
    <row r="71" spans="1:60" ht="20.399999999999999" outlineLevel="1" x14ac:dyDescent="0.25">
      <c r="A71" s="162">
        <v>24</v>
      </c>
      <c r="B71" s="163" t="s">
        <v>223</v>
      </c>
      <c r="C71" s="176" t="s">
        <v>224</v>
      </c>
      <c r="D71" s="164" t="s">
        <v>133</v>
      </c>
      <c r="E71" s="165">
        <v>51.75</v>
      </c>
      <c r="F71" s="166"/>
      <c r="G71" s="167">
        <f>ROUND(E71*F71,2)</f>
        <v>0</v>
      </c>
      <c r="H71" s="152">
        <v>463.23</v>
      </c>
      <c r="I71" s="152">
        <f>ROUND(E71*H71,2)</f>
        <v>23972.15</v>
      </c>
      <c r="J71" s="152">
        <v>255.77</v>
      </c>
      <c r="K71" s="152">
        <f>ROUND(E71*J71,2)</f>
        <v>13236.1</v>
      </c>
      <c r="L71" s="152">
        <v>15</v>
      </c>
      <c r="M71" s="152">
        <f>G71*(1+L71/100)</f>
        <v>0</v>
      </c>
      <c r="N71" s="152">
        <v>2.6099999999999999E-3</v>
      </c>
      <c r="O71" s="152">
        <f>ROUND(E71*N71,2)</f>
        <v>0.14000000000000001</v>
      </c>
      <c r="P71" s="152">
        <v>0</v>
      </c>
      <c r="Q71" s="152">
        <f>ROUND(E71*P71,2)</f>
        <v>0</v>
      </c>
      <c r="R71" s="152"/>
      <c r="S71" s="152" t="s">
        <v>134</v>
      </c>
      <c r="T71" s="152" t="s">
        <v>135</v>
      </c>
      <c r="U71" s="152">
        <v>0.48</v>
      </c>
      <c r="V71" s="152">
        <f>ROUND(E71*U71,2)</f>
        <v>24.84</v>
      </c>
      <c r="W71" s="152"/>
      <c r="X71" s="152" t="s">
        <v>136</v>
      </c>
      <c r="Y71" s="147"/>
      <c r="Z71" s="147"/>
      <c r="AA71" s="147"/>
      <c r="AB71" s="147"/>
      <c r="AC71" s="147"/>
      <c r="AD71" s="147"/>
      <c r="AE71" s="147"/>
      <c r="AF71" s="147"/>
      <c r="AG71" s="147" t="s">
        <v>225</v>
      </c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outlineLevel="1" x14ac:dyDescent="0.25">
      <c r="A72" s="150"/>
      <c r="B72" s="151"/>
      <c r="C72" s="237" t="s">
        <v>226</v>
      </c>
      <c r="D72" s="238"/>
      <c r="E72" s="238"/>
      <c r="F72" s="238"/>
      <c r="G72" s="238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47"/>
      <c r="Z72" s="147"/>
      <c r="AA72" s="147"/>
      <c r="AB72" s="147"/>
      <c r="AC72" s="147"/>
      <c r="AD72" s="147"/>
      <c r="AE72" s="147"/>
      <c r="AF72" s="147"/>
      <c r="AG72" s="147" t="s">
        <v>151</v>
      </c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</row>
    <row r="73" spans="1:60" outlineLevel="1" x14ac:dyDescent="0.25">
      <c r="A73" s="150"/>
      <c r="B73" s="151"/>
      <c r="C73" s="177" t="s">
        <v>227</v>
      </c>
      <c r="D73" s="153"/>
      <c r="E73" s="154">
        <v>40.75</v>
      </c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47"/>
      <c r="Z73" s="147"/>
      <c r="AA73" s="147"/>
      <c r="AB73" s="147"/>
      <c r="AC73" s="147"/>
      <c r="AD73" s="147"/>
      <c r="AE73" s="147"/>
      <c r="AF73" s="147"/>
      <c r="AG73" s="147" t="s">
        <v>139</v>
      </c>
      <c r="AH73" s="147">
        <v>0</v>
      </c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</row>
    <row r="74" spans="1:60" outlineLevel="1" x14ac:dyDescent="0.25">
      <c r="A74" s="150"/>
      <c r="B74" s="151"/>
      <c r="C74" s="177" t="s">
        <v>228</v>
      </c>
      <c r="D74" s="153"/>
      <c r="E74" s="154">
        <v>11</v>
      </c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47"/>
      <c r="Z74" s="147"/>
      <c r="AA74" s="147"/>
      <c r="AB74" s="147"/>
      <c r="AC74" s="147"/>
      <c r="AD74" s="147"/>
      <c r="AE74" s="147"/>
      <c r="AF74" s="147"/>
      <c r="AG74" s="147" t="s">
        <v>139</v>
      </c>
      <c r="AH74" s="147">
        <v>0</v>
      </c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outlineLevel="1" x14ac:dyDescent="0.25">
      <c r="A75" s="169">
        <v>25</v>
      </c>
      <c r="B75" s="170" t="s">
        <v>229</v>
      </c>
      <c r="C75" s="178" t="s">
        <v>230</v>
      </c>
      <c r="D75" s="171" t="s">
        <v>133</v>
      </c>
      <c r="E75" s="172">
        <v>7</v>
      </c>
      <c r="F75" s="173"/>
      <c r="G75" s="174">
        <f>ROUND(E75*F75,2)</f>
        <v>0</v>
      </c>
      <c r="H75" s="152">
        <v>0</v>
      </c>
      <c r="I75" s="152">
        <f>ROUND(E75*H75,2)</f>
        <v>0</v>
      </c>
      <c r="J75" s="152">
        <v>940</v>
      </c>
      <c r="K75" s="152">
        <f>ROUND(E75*J75,2)</f>
        <v>6580</v>
      </c>
      <c r="L75" s="152">
        <v>15</v>
      </c>
      <c r="M75" s="152">
        <f>G75*(1+L75/100)</f>
        <v>0</v>
      </c>
      <c r="N75" s="152">
        <v>0</v>
      </c>
      <c r="O75" s="152">
        <f>ROUND(E75*N75,2)</f>
        <v>0</v>
      </c>
      <c r="P75" s="152">
        <v>0</v>
      </c>
      <c r="Q75" s="152">
        <f>ROUND(E75*P75,2)</f>
        <v>0</v>
      </c>
      <c r="R75" s="152"/>
      <c r="S75" s="152" t="s">
        <v>203</v>
      </c>
      <c r="T75" s="152" t="s">
        <v>204</v>
      </c>
      <c r="U75" s="152">
        <v>0</v>
      </c>
      <c r="V75" s="152">
        <f>ROUND(E75*U75,2)</f>
        <v>0</v>
      </c>
      <c r="W75" s="152"/>
      <c r="X75" s="152" t="s">
        <v>136</v>
      </c>
      <c r="Y75" s="147"/>
      <c r="Z75" s="147"/>
      <c r="AA75" s="147"/>
      <c r="AB75" s="147"/>
      <c r="AC75" s="147"/>
      <c r="AD75" s="147"/>
      <c r="AE75" s="147"/>
      <c r="AF75" s="147"/>
      <c r="AG75" s="147" t="s">
        <v>137</v>
      </c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</row>
    <row r="76" spans="1:60" outlineLevel="1" x14ac:dyDescent="0.25">
      <c r="A76" s="162">
        <v>26</v>
      </c>
      <c r="B76" s="163" t="s">
        <v>231</v>
      </c>
      <c r="C76" s="176" t="s">
        <v>232</v>
      </c>
      <c r="D76" s="164" t="s">
        <v>133</v>
      </c>
      <c r="E76" s="165">
        <v>32.5</v>
      </c>
      <c r="F76" s="166"/>
      <c r="G76" s="167">
        <f>ROUND(E76*F76,2)</f>
        <v>0</v>
      </c>
      <c r="H76" s="152">
        <v>710.8</v>
      </c>
      <c r="I76" s="152">
        <f>ROUND(E76*H76,2)</f>
        <v>23101</v>
      </c>
      <c r="J76" s="152">
        <v>212.2</v>
      </c>
      <c r="K76" s="152">
        <f>ROUND(E76*J76,2)</f>
        <v>6896.5</v>
      </c>
      <c r="L76" s="152">
        <v>15</v>
      </c>
      <c r="M76" s="152">
        <f>G76*(1+L76/100)</f>
        <v>0</v>
      </c>
      <c r="N76" s="152">
        <v>2.4599999999999999E-3</v>
      </c>
      <c r="O76" s="152">
        <f>ROUND(E76*N76,2)</f>
        <v>0.08</v>
      </c>
      <c r="P76" s="152">
        <v>0</v>
      </c>
      <c r="Q76" s="152">
        <f>ROUND(E76*P76,2)</f>
        <v>0</v>
      </c>
      <c r="R76" s="152"/>
      <c r="S76" s="152" t="s">
        <v>134</v>
      </c>
      <c r="T76" s="152" t="s">
        <v>135</v>
      </c>
      <c r="U76" s="152">
        <v>0.36</v>
      </c>
      <c r="V76" s="152">
        <f>ROUND(E76*U76,2)</f>
        <v>11.7</v>
      </c>
      <c r="W76" s="152"/>
      <c r="X76" s="152" t="s">
        <v>136</v>
      </c>
      <c r="Y76" s="147"/>
      <c r="Z76" s="147"/>
      <c r="AA76" s="147"/>
      <c r="AB76" s="147"/>
      <c r="AC76" s="147"/>
      <c r="AD76" s="147"/>
      <c r="AE76" s="147"/>
      <c r="AF76" s="147"/>
      <c r="AG76" s="147" t="s">
        <v>225</v>
      </c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</row>
    <row r="77" spans="1:60" outlineLevel="1" x14ac:dyDescent="0.25">
      <c r="A77" s="150"/>
      <c r="B77" s="151"/>
      <c r="C77" s="237" t="s">
        <v>233</v>
      </c>
      <c r="D77" s="238"/>
      <c r="E77" s="238"/>
      <c r="F77" s="238"/>
      <c r="G77" s="238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47"/>
      <c r="Z77" s="147"/>
      <c r="AA77" s="147"/>
      <c r="AB77" s="147"/>
      <c r="AC77" s="147"/>
      <c r="AD77" s="147"/>
      <c r="AE77" s="147"/>
      <c r="AF77" s="147"/>
      <c r="AG77" s="147" t="s">
        <v>151</v>
      </c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outlineLevel="1" x14ac:dyDescent="0.25">
      <c r="A78" s="150"/>
      <c r="B78" s="151"/>
      <c r="C78" s="177" t="s">
        <v>234</v>
      </c>
      <c r="D78" s="153"/>
      <c r="E78" s="154">
        <v>32.5</v>
      </c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47"/>
      <c r="Z78" s="147"/>
      <c r="AA78" s="147"/>
      <c r="AB78" s="147"/>
      <c r="AC78" s="147"/>
      <c r="AD78" s="147"/>
      <c r="AE78" s="147"/>
      <c r="AF78" s="147"/>
      <c r="AG78" s="147" t="s">
        <v>139</v>
      </c>
      <c r="AH78" s="147">
        <v>0</v>
      </c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</row>
    <row r="79" spans="1:60" ht="20.399999999999999" outlineLevel="1" x14ac:dyDescent="0.25">
      <c r="A79" s="162">
        <v>27</v>
      </c>
      <c r="B79" s="163" t="s">
        <v>235</v>
      </c>
      <c r="C79" s="176" t="s">
        <v>236</v>
      </c>
      <c r="D79" s="164" t="s">
        <v>142</v>
      </c>
      <c r="E79" s="165">
        <v>49</v>
      </c>
      <c r="F79" s="166"/>
      <c r="G79" s="167">
        <f>ROUND(E79*F79,2)</f>
        <v>0</v>
      </c>
      <c r="H79" s="152">
        <v>0</v>
      </c>
      <c r="I79" s="152">
        <f>ROUND(E79*H79,2)</f>
        <v>0</v>
      </c>
      <c r="J79" s="152">
        <v>1450</v>
      </c>
      <c r="K79" s="152">
        <f>ROUND(E79*J79,2)</f>
        <v>71050</v>
      </c>
      <c r="L79" s="152">
        <v>15</v>
      </c>
      <c r="M79" s="152">
        <f>G79*(1+L79/100)</f>
        <v>0</v>
      </c>
      <c r="N79" s="152">
        <v>0</v>
      </c>
      <c r="O79" s="152">
        <f>ROUND(E79*N79,2)</f>
        <v>0</v>
      </c>
      <c r="P79" s="152">
        <v>0</v>
      </c>
      <c r="Q79" s="152">
        <f>ROUND(E79*P79,2)</f>
        <v>0</v>
      </c>
      <c r="R79" s="152"/>
      <c r="S79" s="152" t="s">
        <v>203</v>
      </c>
      <c r="T79" s="152" t="s">
        <v>204</v>
      </c>
      <c r="U79" s="152">
        <v>0</v>
      </c>
      <c r="V79" s="152">
        <f>ROUND(E79*U79,2)</f>
        <v>0</v>
      </c>
      <c r="W79" s="152"/>
      <c r="X79" s="152" t="s">
        <v>136</v>
      </c>
      <c r="Y79" s="147"/>
      <c r="Z79" s="147"/>
      <c r="AA79" s="147"/>
      <c r="AB79" s="147"/>
      <c r="AC79" s="147"/>
      <c r="AD79" s="147"/>
      <c r="AE79" s="147"/>
      <c r="AF79" s="147"/>
      <c r="AG79" s="147" t="s">
        <v>137</v>
      </c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</row>
    <row r="80" spans="1:60" outlineLevel="1" x14ac:dyDescent="0.25">
      <c r="A80" s="150"/>
      <c r="B80" s="151"/>
      <c r="C80" s="177" t="s">
        <v>237</v>
      </c>
      <c r="D80" s="153"/>
      <c r="E80" s="154">
        <v>4</v>
      </c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47"/>
      <c r="Z80" s="147"/>
      <c r="AA80" s="147"/>
      <c r="AB80" s="147"/>
      <c r="AC80" s="147"/>
      <c r="AD80" s="147"/>
      <c r="AE80" s="147"/>
      <c r="AF80" s="147"/>
      <c r="AG80" s="147" t="s">
        <v>139</v>
      </c>
      <c r="AH80" s="147">
        <v>0</v>
      </c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</row>
    <row r="81" spans="1:60" outlineLevel="1" x14ac:dyDescent="0.25">
      <c r="A81" s="150"/>
      <c r="B81" s="151"/>
      <c r="C81" s="177" t="s">
        <v>238</v>
      </c>
      <c r="D81" s="153"/>
      <c r="E81" s="154">
        <v>45</v>
      </c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47"/>
      <c r="Z81" s="147"/>
      <c r="AA81" s="147"/>
      <c r="AB81" s="147"/>
      <c r="AC81" s="147"/>
      <c r="AD81" s="147"/>
      <c r="AE81" s="147"/>
      <c r="AF81" s="147"/>
      <c r="AG81" s="147" t="s">
        <v>139</v>
      </c>
      <c r="AH81" s="147">
        <v>0</v>
      </c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</row>
    <row r="82" spans="1:60" ht="20.399999999999999" outlineLevel="1" x14ac:dyDescent="0.25">
      <c r="A82" s="169">
        <v>28</v>
      </c>
      <c r="B82" s="170" t="s">
        <v>239</v>
      </c>
      <c r="C82" s="178" t="s">
        <v>240</v>
      </c>
      <c r="D82" s="171" t="s">
        <v>142</v>
      </c>
      <c r="E82" s="172">
        <v>49</v>
      </c>
      <c r="F82" s="173"/>
      <c r="G82" s="174">
        <f>ROUND(E82*F82,2)</f>
        <v>0</v>
      </c>
      <c r="H82" s="152">
        <v>0</v>
      </c>
      <c r="I82" s="152">
        <f>ROUND(E82*H82,2)</f>
        <v>0</v>
      </c>
      <c r="J82" s="152">
        <v>158</v>
      </c>
      <c r="K82" s="152">
        <f>ROUND(E82*J82,2)</f>
        <v>7742</v>
      </c>
      <c r="L82" s="152">
        <v>15</v>
      </c>
      <c r="M82" s="152">
        <f>G82*(1+L82/100)</f>
        <v>0</v>
      </c>
      <c r="N82" s="152">
        <v>0</v>
      </c>
      <c r="O82" s="152">
        <f>ROUND(E82*N82,2)</f>
        <v>0</v>
      </c>
      <c r="P82" s="152">
        <v>0</v>
      </c>
      <c r="Q82" s="152">
        <f>ROUND(E82*P82,2)</f>
        <v>0</v>
      </c>
      <c r="R82" s="152"/>
      <c r="S82" s="152" t="s">
        <v>203</v>
      </c>
      <c r="T82" s="152" t="s">
        <v>204</v>
      </c>
      <c r="U82" s="152">
        <v>0</v>
      </c>
      <c r="V82" s="152">
        <f>ROUND(E82*U82,2)</f>
        <v>0</v>
      </c>
      <c r="W82" s="152"/>
      <c r="X82" s="152" t="s">
        <v>136</v>
      </c>
      <c r="Y82" s="147"/>
      <c r="Z82" s="147"/>
      <c r="AA82" s="147"/>
      <c r="AB82" s="147"/>
      <c r="AC82" s="147"/>
      <c r="AD82" s="147"/>
      <c r="AE82" s="147"/>
      <c r="AF82" s="147"/>
      <c r="AG82" s="147" t="s">
        <v>137</v>
      </c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</row>
    <row r="83" spans="1:60" outlineLevel="1" x14ac:dyDescent="0.25">
      <c r="A83" s="169">
        <v>29</v>
      </c>
      <c r="B83" s="170" t="s">
        <v>241</v>
      </c>
      <c r="C83" s="178" t="s">
        <v>242</v>
      </c>
      <c r="D83" s="171" t="s">
        <v>243</v>
      </c>
      <c r="E83" s="172">
        <v>4</v>
      </c>
      <c r="F83" s="173"/>
      <c r="G83" s="174">
        <f>ROUND(E83*F83,2)</f>
        <v>0</v>
      </c>
      <c r="H83" s="152">
        <v>471.93</v>
      </c>
      <c r="I83" s="152">
        <f>ROUND(E83*H83,2)</f>
        <v>1887.72</v>
      </c>
      <c r="J83" s="152">
        <v>127.07</v>
      </c>
      <c r="K83" s="152">
        <f>ROUND(E83*J83,2)</f>
        <v>508.28</v>
      </c>
      <c r="L83" s="152">
        <v>15</v>
      </c>
      <c r="M83" s="152">
        <f>G83*(1+L83/100)</f>
        <v>0</v>
      </c>
      <c r="N83" s="152">
        <v>3.1E-4</v>
      </c>
      <c r="O83" s="152">
        <f>ROUND(E83*N83,2)</f>
        <v>0</v>
      </c>
      <c r="P83" s="152">
        <v>0</v>
      </c>
      <c r="Q83" s="152">
        <f>ROUND(E83*P83,2)</f>
        <v>0</v>
      </c>
      <c r="R83" s="152"/>
      <c r="S83" s="152" t="s">
        <v>203</v>
      </c>
      <c r="T83" s="152" t="s">
        <v>204</v>
      </c>
      <c r="U83" s="152">
        <v>0.23799999999999999</v>
      </c>
      <c r="V83" s="152">
        <f>ROUND(E83*U83,2)</f>
        <v>0.95</v>
      </c>
      <c r="W83" s="152"/>
      <c r="X83" s="152" t="s">
        <v>136</v>
      </c>
      <c r="Y83" s="147"/>
      <c r="Z83" s="147"/>
      <c r="AA83" s="147"/>
      <c r="AB83" s="147"/>
      <c r="AC83" s="147"/>
      <c r="AD83" s="147"/>
      <c r="AE83" s="147"/>
      <c r="AF83" s="147"/>
      <c r="AG83" s="147" t="s">
        <v>225</v>
      </c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</row>
    <row r="84" spans="1:60" outlineLevel="1" x14ac:dyDescent="0.25">
      <c r="A84" s="162">
        <v>30</v>
      </c>
      <c r="B84" s="163" t="s">
        <v>244</v>
      </c>
      <c r="C84" s="176" t="s">
        <v>245</v>
      </c>
      <c r="D84" s="164" t="s">
        <v>246</v>
      </c>
      <c r="E84" s="165">
        <v>2</v>
      </c>
      <c r="F84" s="166"/>
      <c r="G84" s="167">
        <f>ROUND(E84*F84,2)</f>
        <v>0</v>
      </c>
      <c r="H84" s="152">
        <v>2500</v>
      </c>
      <c r="I84" s="152">
        <f>ROUND(E84*H84,2)</f>
        <v>5000</v>
      </c>
      <c r="J84" s="152">
        <v>350</v>
      </c>
      <c r="K84" s="152">
        <f>ROUND(E84*J84,2)</f>
        <v>700</v>
      </c>
      <c r="L84" s="152">
        <v>15</v>
      </c>
      <c r="M84" s="152">
        <f>G84*(1+L84/100)</f>
        <v>0</v>
      </c>
      <c r="N84" s="152">
        <v>2.99E-3</v>
      </c>
      <c r="O84" s="152">
        <f>ROUND(E84*N84,2)</f>
        <v>0.01</v>
      </c>
      <c r="P84" s="152">
        <v>0</v>
      </c>
      <c r="Q84" s="152">
        <f>ROUND(E84*P84,2)</f>
        <v>0</v>
      </c>
      <c r="R84" s="152"/>
      <c r="S84" s="152" t="s">
        <v>203</v>
      </c>
      <c r="T84" s="152" t="s">
        <v>204</v>
      </c>
      <c r="U84" s="152">
        <v>0.87</v>
      </c>
      <c r="V84" s="152">
        <f>ROUND(E84*U84,2)</f>
        <v>1.74</v>
      </c>
      <c r="W84" s="152"/>
      <c r="X84" s="152" t="s">
        <v>136</v>
      </c>
      <c r="Y84" s="147"/>
      <c r="Z84" s="147"/>
      <c r="AA84" s="147"/>
      <c r="AB84" s="147"/>
      <c r="AC84" s="147"/>
      <c r="AD84" s="147"/>
      <c r="AE84" s="147"/>
      <c r="AF84" s="147"/>
      <c r="AG84" s="147" t="s">
        <v>225</v>
      </c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</row>
    <row r="85" spans="1:60" outlineLevel="1" x14ac:dyDescent="0.25">
      <c r="A85" s="150"/>
      <c r="B85" s="151"/>
      <c r="C85" s="237" t="s">
        <v>211</v>
      </c>
      <c r="D85" s="238"/>
      <c r="E85" s="238"/>
      <c r="F85" s="238"/>
      <c r="G85" s="238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47"/>
      <c r="Z85" s="147"/>
      <c r="AA85" s="147"/>
      <c r="AB85" s="147"/>
      <c r="AC85" s="147"/>
      <c r="AD85" s="147"/>
      <c r="AE85" s="147"/>
      <c r="AF85" s="147"/>
      <c r="AG85" s="147" t="s">
        <v>151</v>
      </c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</row>
    <row r="86" spans="1:60" ht="20.399999999999999" outlineLevel="1" x14ac:dyDescent="0.25">
      <c r="A86" s="162">
        <v>31</v>
      </c>
      <c r="B86" s="163" t="s">
        <v>247</v>
      </c>
      <c r="C86" s="176" t="s">
        <v>248</v>
      </c>
      <c r="D86" s="164" t="s">
        <v>133</v>
      </c>
      <c r="E86" s="165">
        <v>12.5</v>
      </c>
      <c r="F86" s="166"/>
      <c r="G86" s="167">
        <f>ROUND(E86*F86,2)</f>
        <v>0</v>
      </c>
      <c r="H86" s="152">
        <v>869</v>
      </c>
      <c r="I86" s="152">
        <f>ROUND(E86*H86,2)</f>
        <v>10862.5</v>
      </c>
      <c r="J86" s="152">
        <v>108</v>
      </c>
      <c r="K86" s="152">
        <f>ROUND(E86*J86,2)</f>
        <v>1350</v>
      </c>
      <c r="L86" s="152">
        <v>15</v>
      </c>
      <c r="M86" s="152">
        <f>G86*(1+L86/100)</f>
        <v>0</v>
      </c>
      <c r="N86" s="152">
        <v>1.41E-3</v>
      </c>
      <c r="O86" s="152">
        <f>ROUND(E86*N86,2)</f>
        <v>0.02</v>
      </c>
      <c r="P86" s="152">
        <v>0</v>
      </c>
      <c r="Q86" s="152">
        <f>ROUND(E86*P86,2)</f>
        <v>0</v>
      </c>
      <c r="R86" s="152"/>
      <c r="S86" s="152" t="s">
        <v>203</v>
      </c>
      <c r="T86" s="152" t="s">
        <v>204</v>
      </c>
      <c r="U86" s="152">
        <v>0.19</v>
      </c>
      <c r="V86" s="152">
        <f>ROUND(E86*U86,2)</f>
        <v>2.38</v>
      </c>
      <c r="W86" s="152"/>
      <c r="X86" s="152" t="s">
        <v>136</v>
      </c>
      <c r="Y86" s="147"/>
      <c r="Z86" s="147"/>
      <c r="AA86" s="147"/>
      <c r="AB86" s="147"/>
      <c r="AC86" s="147"/>
      <c r="AD86" s="147"/>
      <c r="AE86" s="147"/>
      <c r="AF86" s="147"/>
      <c r="AG86" s="147" t="s">
        <v>225</v>
      </c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</row>
    <row r="87" spans="1:60" outlineLevel="1" x14ac:dyDescent="0.25">
      <c r="A87" s="150"/>
      <c r="B87" s="151"/>
      <c r="C87" s="237" t="s">
        <v>249</v>
      </c>
      <c r="D87" s="238"/>
      <c r="E87" s="238"/>
      <c r="F87" s="238"/>
      <c r="G87" s="238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47"/>
      <c r="Z87" s="147"/>
      <c r="AA87" s="147"/>
      <c r="AB87" s="147"/>
      <c r="AC87" s="147"/>
      <c r="AD87" s="147"/>
      <c r="AE87" s="147"/>
      <c r="AF87" s="147"/>
      <c r="AG87" s="147" t="s">
        <v>151</v>
      </c>
      <c r="AH87" s="147"/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</row>
    <row r="88" spans="1:60" outlineLevel="1" x14ac:dyDescent="0.25">
      <c r="A88" s="162">
        <v>32</v>
      </c>
      <c r="B88" s="163" t="s">
        <v>250</v>
      </c>
      <c r="C88" s="176" t="s">
        <v>251</v>
      </c>
      <c r="D88" s="164" t="s">
        <v>133</v>
      </c>
      <c r="E88" s="165">
        <v>7</v>
      </c>
      <c r="F88" s="166"/>
      <c r="G88" s="167">
        <f>ROUND(E88*F88,2)</f>
        <v>0</v>
      </c>
      <c r="H88" s="152">
        <v>0</v>
      </c>
      <c r="I88" s="152">
        <f>ROUND(E88*H88,2)</f>
        <v>0</v>
      </c>
      <c r="J88" s="152">
        <v>960</v>
      </c>
      <c r="K88" s="152">
        <f>ROUND(E88*J88,2)</f>
        <v>6720</v>
      </c>
      <c r="L88" s="152">
        <v>15</v>
      </c>
      <c r="M88" s="152">
        <f>G88*(1+L88/100)</f>
        <v>0</v>
      </c>
      <c r="N88" s="152">
        <v>3.3700000000000002E-3</v>
      </c>
      <c r="O88" s="152">
        <f>ROUND(E88*N88,2)</f>
        <v>0.02</v>
      </c>
      <c r="P88" s="152">
        <v>0</v>
      </c>
      <c r="Q88" s="152">
        <f>ROUND(E88*P88,2)</f>
        <v>0</v>
      </c>
      <c r="R88" s="152"/>
      <c r="S88" s="152" t="s">
        <v>203</v>
      </c>
      <c r="T88" s="152" t="s">
        <v>204</v>
      </c>
      <c r="U88" s="152">
        <v>0.72509999999999997</v>
      </c>
      <c r="V88" s="152">
        <f>ROUND(E88*U88,2)</f>
        <v>5.08</v>
      </c>
      <c r="W88" s="152"/>
      <c r="X88" s="152" t="s">
        <v>136</v>
      </c>
      <c r="Y88" s="147"/>
      <c r="Z88" s="147"/>
      <c r="AA88" s="147"/>
      <c r="AB88" s="147"/>
      <c r="AC88" s="147"/>
      <c r="AD88" s="147"/>
      <c r="AE88" s="147"/>
      <c r="AF88" s="147"/>
      <c r="AG88" s="147" t="s">
        <v>137</v>
      </c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</row>
    <row r="89" spans="1:60" outlineLevel="1" x14ac:dyDescent="0.25">
      <c r="A89" s="150"/>
      <c r="B89" s="151"/>
      <c r="C89" s="237" t="s">
        <v>211</v>
      </c>
      <c r="D89" s="238"/>
      <c r="E89" s="238"/>
      <c r="F89" s="238"/>
      <c r="G89" s="238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47"/>
      <c r="Z89" s="147"/>
      <c r="AA89" s="147"/>
      <c r="AB89" s="147"/>
      <c r="AC89" s="147"/>
      <c r="AD89" s="147"/>
      <c r="AE89" s="147"/>
      <c r="AF89" s="147"/>
      <c r="AG89" s="147" t="s">
        <v>151</v>
      </c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</row>
    <row r="90" spans="1:60" outlineLevel="1" x14ac:dyDescent="0.25">
      <c r="A90" s="169">
        <v>33</v>
      </c>
      <c r="B90" s="170" t="s">
        <v>252</v>
      </c>
      <c r="C90" s="178" t="s">
        <v>253</v>
      </c>
      <c r="D90" s="171" t="s">
        <v>133</v>
      </c>
      <c r="E90" s="172">
        <v>3</v>
      </c>
      <c r="F90" s="173"/>
      <c r="G90" s="174">
        <f>ROUND(E90*F90,2)</f>
        <v>0</v>
      </c>
      <c r="H90" s="152">
        <v>0</v>
      </c>
      <c r="I90" s="152">
        <f>ROUND(E90*H90,2)</f>
        <v>0</v>
      </c>
      <c r="J90" s="152">
        <v>430</v>
      </c>
      <c r="K90" s="152">
        <f>ROUND(E90*J90,2)</f>
        <v>1290</v>
      </c>
      <c r="L90" s="152">
        <v>15</v>
      </c>
      <c r="M90" s="152">
        <f>G90*(1+L90/100)</f>
        <v>0</v>
      </c>
      <c r="N90" s="152">
        <v>0</v>
      </c>
      <c r="O90" s="152">
        <f>ROUND(E90*N90,2)</f>
        <v>0</v>
      </c>
      <c r="P90" s="152">
        <v>0</v>
      </c>
      <c r="Q90" s="152">
        <f>ROUND(E90*P90,2)</f>
        <v>0</v>
      </c>
      <c r="R90" s="152"/>
      <c r="S90" s="152" t="s">
        <v>203</v>
      </c>
      <c r="T90" s="152" t="s">
        <v>204</v>
      </c>
      <c r="U90" s="152">
        <v>0</v>
      </c>
      <c r="V90" s="152">
        <f>ROUND(E90*U90,2)</f>
        <v>0</v>
      </c>
      <c r="W90" s="152"/>
      <c r="X90" s="152" t="s">
        <v>136</v>
      </c>
      <c r="Y90" s="147"/>
      <c r="Z90" s="147"/>
      <c r="AA90" s="147"/>
      <c r="AB90" s="147"/>
      <c r="AC90" s="147"/>
      <c r="AD90" s="147"/>
      <c r="AE90" s="147"/>
      <c r="AF90" s="147"/>
      <c r="AG90" s="147" t="s">
        <v>137</v>
      </c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</row>
    <row r="91" spans="1:60" outlineLevel="1" x14ac:dyDescent="0.25">
      <c r="A91" s="162">
        <v>34</v>
      </c>
      <c r="B91" s="163" t="s">
        <v>254</v>
      </c>
      <c r="C91" s="176" t="s">
        <v>255</v>
      </c>
      <c r="D91" s="164" t="s">
        <v>168</v>
      </c>
      <c r="E91" s="165">
        <v>0.36820000000000003</v>
      </c>
      <c r="F91" s="166"/>
      <c r="G91" s="167">
        <f>ROUND(E91*F91,2)</f>
        <v>0</v>
      </c>
      <c r="H91" s="152">
        <v>0</v>
      </c>
      <c r="I91" s="152">
        <f>ROUND(E91*H91,2)</f>
        <v>0</v>
      </c>
      <c r="J91" s="152">
        <v>1998</v>
      </c>
      <c r="K91" s="152">
        <f>ROUND(E91*J91,2)</f>
        <v>735.66</v>
      </c>
      <c r="L91" s="152">
        <v>15</v>
      </c>
      <c r="M91" s="152">
        <f>G91*(1+L91/100)</f>
        <v>0</v>
      </c>
      <c r="N91" s="152">
        <v>0</v>
      </c>
      <c r="O91" s="152">
        <f>ROUND(E91*N91,2)</f>
        <v>0</v>
      </c>
      <c r="P91" s="152">
        <v>0</v>
      </c>
      <c r="Q91" s="152">
        <f>ROUND(E91*P91,2)</f>
        <v>0</v>
      </c>
      <c r="R91" s="152"/>
      <c r="S91" s="152" t="s">
        <v>134</v>
      </c>
      <c r="T91" s="152" t="s">
        <v>135</v>
      </c>
      <c r="U91" s="152">
        <v>4.82</v>
      </c>
      <c r="V91" s="152">
        <f>ROUND(E91*U91,2)</f>
        <v>1.77</v>
      </c>
      <c r="W91" s="152"/>
      <c r="X91" s="152" t="s">
        <v>169</v>
      </c>
      <c r="Y91" s="147"/>
      <c r="Z91" s="147"/>
      <c r="AA91" s="147"/>
      <c r="AB91" s="147"/>
      <c r="AC91" s="147"/>
      <c r="AD91" s="147"/>
      <c r="AE91" s="147"/>
      <c r="AF91" s="147"/>
      <c r="AG91" s="147" t="s">
        <v>170</v>
      </c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</row>
    <row r="92" spans="1:60" x14ac:dyDescent="0.25">
      <c r="A92" s="3"/>
      <c r="B92" s="4"/>
      <c r="C92" s="179"/>
      <c r="D92" s="6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AE92">
        <v>15</v>
      </c>
      <c r="AF92">
        <v>21</v>
      </c>
      <c r="AG92" t="s">
        <v>116</v>
      </c>
    </row>
    <row r="93" spans="1:60" x14ac:dyDescent="0.25">
      <c r="C93" s="180"/>
      <c r="D93" s="10"/>
      <c r="AG93" t="s">
        <v>256</v>
      </c>
    </row>
    <row r="94" spans="1:60" x14ac:dyDescent="0.25">
      <c r="D94" s="10"/>
    </row>
    <row r="95" spans="1:60" x14ac:dyDescent="0.25">
      <c r="D95" s="10"/>
    </row>
    <row r="96" spans="1:60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15">
    <mergeCell ref="C20:G20"/>
    <mergeCell ref="A1:G1"/>
    <mergeCell ref="C2:G2"/>
    <mergeCell ref="C3:G3"/>
    <mergeCell ref="C4:G4"/>
    <mergeCell ref="C16:G16"/>
    <mergeCell ref="C85:G85"/>
    <mergeCell ref="C87:G87"/>
    <mergeCell ref="C89:G89"/>
    <mergeCell ref="C33:G33"/>
    <mergeCell ref="C36:G36"/>
    <mergeCell ref="C60:G60"/>
    <mergeCell ref="C65:G65"/>
    <mergeCell ref="C72:G72"/>
    <mergeCell ref="C77:G77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81E9E-8284-408D-ACAA-538273B772B1}">
  <sheetPr>
    <outlinePr summaryBelow="0"/>
  </sheetPr>
  <dimension ref="A1:BH5000"/>
  <sheetViews>
    <sheetView workbookViewId="0">
      <pane ySplit="7" topLeftCell="A113" activePane="bottomLeft" state="frozen"/>
      <selection pane="bottomLeft" activeCell="G127" sqref="G127"/>
    </sheetView>
  </sheetViews>
  <sheetFormatPr defaultRowHeight="13.2" outlineLevelRow="1" x14ac:dyDescent="0.25"/>
  <cols>
    <col min="1" max="1" width="3.44140625" customWidth="1"/>
    <col min="2" max="2" width="12.6640625" style="121" customWidth="1"/>
    <col min="3" max="3" width="38.33203125" style="121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24" width="0" hidden="1" customWidth="1"/>
    <col min="29" max="29" width="0" hidden="1" customWidth="1"/>
    <col min="31" max="41" width="0" hidden="1" customWidth="1"/>
    <col min="53" max="53" width="73.6640625" customWidth="1"/>
  </cols>
  <sheetData>
    <row r="1" spans="1:60" ht="15.75" customHeight="1" x14ac:dyDescent="0.3">
      <c r="A1" s="239" t="s">
        <v>7</v>
      </c>
      <c r="B1" s="239"/>
      <c r="C1" s="239"/>
      <c r="D1" s="239"/>
      <c r="E1" s="239"/>
      <c r="F1" s="239"/>
      <c r="G1" s="239"/>
      <c r="AG1" t="s">
        <v>104</v>
      </c>
    </row>
    <row r="2" spans="1:60" ht="25.05" customHeight="1" x14ac:dyDescent="0.25">
      <c r="A2" s="139" t="s">
        <v>8</v>
      </c>
      <c r="B2" s="49" t="s">
        <v>43</v>
      </c>
      <c r="C2" s="240" t="s">
        <v>44</v>
      </c>
      <c r="D2" s="241"/>
      <c r="E2" s="241"/>
      <c r="F2" s="241"/>
      <c r="G2" s="242"/>
      <c r="AG2" t="s">
        <v>105</v>
      </c>
    </row>
    <row r="3" spans="1:60" ht="25.05" customHeight="1" x14ac:dyDescent="0.25">
      <c r="A3" s="139" t="s">
        <v>9</v>
      </c>
      <c r="B3" s="49" t="s">
        <v>57</v>
      </c>
      <c r="C3" s="240" t="s">
        <v>58</v>
      </c>
      <c r="D3" s="241"/>
      <c r="E3" s="241"/>
      <c r="F3" s="241"/>
      <c r="G3" s="242"/>
      <c r="AC3" s="121" t="s">
        <v>105</v>
      </c>
      <c r="AG3" t="s">
        <v>106</v>
      </c>
    </row>
    <row r="4" spans="1:60" ht="25.05" customHeight="1" x14ac:dyDescent="0.25">
      <c r="A4" s="140" t="s">
        <v>10</v>
      </c>
      <c r="B4" s="141" t="s">
        <v>55</v>
      </c>
      <c r="C4" s="243" t="s">
        <v>59</v>
      </c>
      <c r="D4" s="244"/>
      <c r="E4" s="244"/>
      <c r="F4" s="244"/>
      <c r="G4" s="245"/>
      <c r="AG4" t="s">
        <v>107</v>
      </c>
    </row>
    <row r="5" spans="1:60" x14ac:dyDescent="0.25">
      <c r="D5" s="10"/>
    </row>
    <row r="6" spans="1:60" ht="39.6" x14ac:dyDescent="0.25">
      <c r="A6" s="143" t="s">
        <v>108</v>
      </c>
      <c r="B6" s="145" t="s">
        <v>109</v>
      </c>
      <c r="C6" s="145" t="s">
        <v>110</v>
      </c>
      <c r="D6" s="144" t="s">
        <v>111</v>
      </c>
      <c r="E6" s="143" t="s">
        <v>112</v>
      </c>
      <c r="F6" s="142" t="s">
        <v>113</v>
      </c>
      <c r="G6" s="143" t="s">
        <v>31</v>
      </c>
      <c r="H6" s="146" t="s">
        <v>32</v>
      </c>
      <c r="I6" s="146" t="s">
        <v>114</v>
      </c>
      <c r="J6" s="146" t="s">
        <v>33</v>
      </c>
      <c r="K6" s="146" t="s">
        <v>115</v>
      </c>
      <c r="L6" s="146" t="s">
        <v>116</v>
      </c>
      <c r="M6" s="146" t="s">
        <v>117</v>
      </c>
      <c r="N6" s="146" t="s">
        <v>118</v>
      </c>
      <c r="O6" s="146" t="s">
        <v>119</v>
      </c>
      <c r="P6" s="146" t="s">
        <v>120</v>
      </c>
      <c r="Q6" s="146" t="s">
        <v>121</v>
      </c>
      <c r="R6" s="146" t="s">
        <v>122</v>
      </c>
      <c r="S6" s="146" t="s">
        <v>123</v>
      </c>
      <c r="T6" s="146" t="s">
        <v>124</v>
      </c>
      <c r="U6" s="146" t="s">
        <v>125</v>
      </c>
      <c r="V6" s="146" t="s">
        <v>126</v>
      </c>
      <c r="W6" s="146" t="s">
        <v>127</v>
      </c>
      <c r="X6" s="146" t="s">
        <v>128</v>
      </c>
    </row>
    <row r="7" spans="1:60" hidden="1" x14ac:dyDescent="0.25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60" ht="26.4" x14ac:dyDescent="0.25">
      <c r="A8" s="156" t="s">
        <v>129</v>
      </c>
      <c r="B8" s="157" t="s">
        <v>67</v>
      </c>
      <c r="C8" s="175" t="s">
        <v>68</v>
      </c>
      <c r="D8" s="158"/>
      <c r="E8" s="159"/>
      <c r="F8" s="160"/>
      <c r="G8" s="161">
        <f>SUMIF(AG9:AG17,"&lt;&gt;NOR",G9:G17)</f>
        <v>0</v>
      </c>
      <c r="H8" s="155"/>
      <c r="I8" s="155">
        <f>SUM(I9:I17)</f>
        <v>0</v>
      </c>
      <c r="J8" s="155"/>
      <c r="K8" s="155">
        <f>SUM(K9:K17)</f>
        <v>26307.08</v>
      </c>
      <c r="L8" s="155"/>
      <c r="M8" s="155">
        <f>SUM(M9:M17)</f>
        <v>0</v>
      </c>
      <c r="N8" s="155"/>
      <c r="O8" s="155">
        <f>SUM(O9:O17)</f>
        <v>0</v>
      </c>
      <c r="P8" s="155"/>
      <c r="Q8" s="155">
        <f>SUM(Q9:Q17)</f>
        <v>0</v>
      </c>
      <c r="R8" s="155"/>
      <c r="S8" s="155"/>
      <c r="T8" s="155"/>
      <c r="U8" s="155"/>
      <c r="V8" s="155">
        <f>SUM(V9:V17)</f>
        <v>55.4</v>
      </c>
      <c r="W8" s="155"/>
      <c r="X8" s="155"/>
      <c r="AG8" t="s">
        <v>130</v>
      </c>
    </row>
    <row r="9" spans="1:60" outlineLevel="1" x14ac:dyDescent="0.25">
      <c r="A9" s="162">
        <v>1</v>
      </c>
      <c r="B9" s="163" t="s">
        <v>257</v>
      </c>
      <c r="C9" s="176" t="s">
        <v>258</v>
      </c>
      <c r="D9" s="164" t="s">
        <v>259</v>
      </c>
      <c r="E9" s="165">
        <v>15.645</v>
      </c>
      <c r="F9" s="166"/>
      <c r="G9" s="167">
        <f>ROUND(E9*F9,2)</f>
        <v>0</v>
      </c>
      <c r="H9" s="152">
        <v>0</v>
      </c>
      <c r="I9" s="152">
        <f>ROUND(E9*H9,2)</f>
        <v>0</v>
      </c>
      <c r="J9" s="152">
        <v>1273</v>
      </c>
      <c r="K9" s="152">
        <f>ROUND(E9*J9,2)</f>
        <v>19916.09</v>
      </c>
      <c r="L9" s="152">
        <v>15</v>
      </c>
      <c r="M9" s="152">
        <f>G9*(1+L9/100)</f>
        <v>0</v>
      </c>
      <c r="N9" s="152">
        <v>0</v>
      </c>
      <c r="O9" s="152">
        <f>ROUND(E9*N9,2)</f>
        <v>0</v>
      </c>
      <c r="P9" s="152">
        <v>0</v>
      </c>
      <c r="Q9" s="152">
        <f>ROUND(E9*P9,2)</f>
        <v>0</v>
      </c>
      <c r="R9" s="152"/>
      <c r="S9" s="152" t="s">
        <v>134</v>
      </c>
      <c r="T9" s="152" t="s">
        <v>135</v>
      </c>
      <c r="U9" s="152">
        <v>3.53</v>
      </c>
      <c r="V9" s="152">
        <f>ROUND(E9*U9,2)</f>
        <v>55.23</v>
      </c>
      <c r="W9" s="152"/>
      <c r="X9" s="152" t="s">
        <v>136</v>
      </c>
      <c r="Y9" s="147"/>
      <c r="Z9" s="147"/>
      <c r="AA9" s="147"/>
      <c r="AB9" s="147"/>
      <c r="AC9" s="147"/>
      <c r="AD9" s="147"/>
      <c r="AE9" s="147"/>
      <c r="AF9" s="147"/>
      <c r="AG9" s="147" t="s">
        <v>137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outlineLevel="1" x14ac:dyDescent="0.25">
      <c r="A10" s="150"/>
      <c r="B10" s="151"/>
      <c r="C10" s="177" t="s">
        <v>260</v>
      </c>
      <c r="D10" s="153"/>
      <c r="E10" s="154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47"/>
      <c r="Z10" s="147"/>
      <c r="AA10" s="147"/>
      <c r="AB10" s="147"/>
      <c r="AC10" s="147"/>
      <c r="AD10" s="147"/>
      <c r="AE10" s="147"/>
      <c r="AF10" s="147"/>
      <c r="AG10" s="147" t="s">
        <v>139</v>
      </c>
      <c r="AH10" s="147">
        <v>0</v>
      </c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outlineLevel="1" x14ac:dyDescent="0.25">
      <c r="A11" s="150"/>
      <c r="B11" s="151"/>
      <c r="C11" s="177" t="s">
        <v>261</v>
      </c>
      <c r="D11" s="153"/>
      <c r="E11" s="154">
        <v>16.170000000000002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47"/>
      <c r="Z11" s="147"/>
      <c r="AA11" s="147"/>
      <c r="AB11" s="147"/>
      <c r="AC11" s="147"/>
      <c r="AD11" s="147"/>
      <c r="AE11" s="147"/>
      <c r="AF11" s="147"/>
      <c r="AG11" s="147" t="s">
        <v>139</v>
      </c>
      <c r="AH11" s="147">
        <v>0</v>
      </c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outlineLevel="1" x14ac:dyDescent="0.25">
      <c r="A12" s="150"/>
      <c r="B12" s="151"/>
      <c r="C12" s="177" t="s">
        <v>262</v>
      </c>
      <c r="D12" s="153"/>
      <c r="E12" s="154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47"/>
      <c r="Z12" s="147"/>
      <c r="AA12" s="147"/>
      <c r="AB12" s="147"/>
      <c r="AC12" s="147"/>
      <c r="AD12" s="147"/>
      <c r="AE12" s="147"/>
      <c r="AF12" s="147"/>
      <c r="AG12" s="147" t="s">
        <v>139</v>
      </c>
      <c r="AH12" s="147">
        <v>0</v>
      </c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outlineLevel="1" x14ac:dyDescent="0.25">
      <c r="A13" s="150"/>
      <c r="B13" s="151"/>
      <c r="C13" s="177" t="s">
        <v>263</v>
      </c>
      <c r="D13" s="153"/>
      <c r="E13" s="154">
        <v>3.78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47"/>
      <c r="Z13" s="147"/>
      <c r="AA13" s="147"/>
      <c r="AB13" s="147"/>
      <c r="AC13" s="147"/>
      <c r="AD13" s="147"/>
      <c r="AE13" s="147"/>
      <c r="AF13" s="147"/>
      <c r="AG13" s="147" t="s">
        <v>139</v>
      </c>
      <c r="AH13" s="147">
        <v>0</v>
      </c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</row>
    <row r="14" spans="1:60" outlineLevel="1" x14ac:dyDescent="0.25">
      <c r="A14" s="150"/>
      <c r="B14" s="151"/>
      <c r="C14" s="177" t="s">
        <v>264</v>
      </c>
      <c r="D14" s="153"/>
      <c r="E14" s="154">
        <v>11.34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47"/>
      <c r="Z14" s="147"/>
      <c r="AA14" s="147"/>
      <c r="AB14" s="147"/>
      <c r="AC14" s="147"/>
      <c r="AD14" s="147"/>
      <c r="AE14" s="147"/>
      <c r="AF14" s="147"/>
      <c r="AG14" s="147" t="s">
        <v>139</v>
      </c>
      <c r="AH14" s="147">
        <v>0</v>
      </c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outlineLevel="1" x14ac:dyDescent="0.25">
      <c r="A15" s="150"/>
      <c r="B15" s="151"/>
      <c r="C15" s="177" t="s">
        <v>265</v>
      </c>
      <c r="D15" s="153"/>
      <c r="E15" s="154">
        <v>-15.645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47"/>
      <c r="Z15" s="147"/>
      <c r="AA15" s="147"/>
      <c r="AB15" s="147"/>
      <c r="AC15" s="147"/>
      <c r="AD15" s="147"/>
      <c r="AE15" s="147"/>
      <c r="AF15" s="147"/>
      <c r="AG15" s="147" t="s">
        <v>139</v>
      </c>
      <c r="AH15" s="147">
        <v>0</v>
      </c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outlineLevel="1" x14ac:dyDescent="0.25">
      <c r="A16" s="169">
        <v>2</v>
      </c>
      <c r="B16" s="170" t="s">
        <v>266</v>
      </c>
      <c r="C16" s="178" t="s">
        <v>267</v>
      </c>
      <c r="D16" s="171" t="s">
        <v>259</v>
      </c>
      <c r="E16" s="172">
        <v>15.645</v>
      </c>
      <c r="F16" s="173"/>
      <c r="G16" s="174">
        <f>ROUND(E16*F16,2)</f>
        <v>0</v>
      </c>
      <c r="H16" s="152">
        <v>0</v>
      </c>
      <c r="I16" s="152">
        <f>ROUND(E16*H16,2)</f>
        <v>0</v>
      </c>
      <c r="J16" s="152">
        <v>267</v>
      </c>
      <c r="K16" s="152">
        <f>ROUND(E16*J16,2)</f>
        <v>4177.22</v>
      </c>
      <c r="L16" s="152">
        <v>15</v>
      </c>
      <c r="M16" s="152">
        <f>G16*(1+L16/100)</f>
        <v>0</v>
      </c>
      <c r="N16" s="152">
        <v>0</v>
      </c>
      <c r="O16" s="152">
        <f>ROUND(E16*N16,2)</f>
        <v>0</v>
      </c>
      <c r="P16" s="152">
        <v>0</v>
      </c>
      <c r="Q16" s="152">
        <f>ROUND(E16*P16,2)</f>
        <v>0</v>
      </c>
      <c r="R16" s="152"/>
      <c r="S16" s="152" t="s">
        <v>134</v>
      </c>
      <c r="T16" s="152" t="s">
        <v>135</v>
      </c>
      <c r="U16" s="152">
        <v>1.0999999999999999E-2</v>
      </c>
      <c r="V16" s="152">
        <f>ROUND(E16*U16,2)</f>
        <v>0.17</v>
      </c>
      <c r="W16" s="152"/>
      <c r="X16" s="152" t="s">
        <v>136</v>
      </c>
      <c r="Y16" s="147"/>
      <c r="Z16" s="147"/>
      <c r="AA16" s="147"/>
      <c r="AB16" s="147"/>
      <c r="AC16" s="147"/>
      <c r="AD16" s="147"/>
      <c r="AE16" s="147"/>
      <c r="AF16" s="147"/>
      <c r="AG16" s="147" t="s">
        <v>137</v>
      </c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outlineLevel="1" x14ac:dyDescent="0.25">
      <c r="A17" s="169">
        <v>3</v>
      </c>
      <c r="B17" s="170" t="s">
        <v>268</v>
      </c>
      <c r="C17" s="178" t="s">
        <v>269</v>
      </c>
      <c r="D17" s="171" t="s">
        <v>168</v>
      </c>
      <c r="E17" s="172">
        <v>15.645</v>
      </c>
      <c r="F17" s="173"/>
      <c r="G17" s="174">
        <f>ROUND(E17*F17,2)</f>
        <v>0</v>
      </c>
      <c r="H17" s="152">
        <v>0</v>
      </c>
      <c r="I17" s="152">
        <f>ROUND(E17*H17,2)</f>
        <v>0</v>
      </c>
      <c r="J17" s="152">
        <v>141.5</v>
      </c>
      <c r="K17" s="152">
        <f>ROUND(E17*J17,2)</f>
        <v>2213.77</v>
      </c>
      <c r="L17" s="152">
        <v>15</v>
      </c>
      <c r="M17" s="152">
        <f>G17*(1+L17/100)</f>
        <v>0</v>
      </c>
      <c r="N17" s="152">
        <v>0</v>
      </c>
      <c r="O17" s="152">
        <f>ROUND(E17*N17,2)</f>
        <v>0</v>
      </c>
      <c r="P17" s="152">
        <v>0</v>
      </c>
      <c r="Q17" s="152">
        <f>ROUND(E17*P17,2)</f>
        <v>0</v>
      </c>
      <c r="R17" s="152"/>
      <c r="S17" s="152" t="s">
        <v>134</v>
      </c>
      <c r="T17" s="152" t="s">
        <v>135</v>
      </c>
      <c r="U17" s="152">
        <v>0</v>
      </c>
      <c r="V17" s="152">
        <f>ROUND(E17*U17,2)</f>
        <v>0</v>
      </c>
      <c r="W17" s="152"/>
      <c r="X17" s="152" t="s">
        <v>136</v>
      </c>
      <c r="Y17" s="147"/>
      <c r="Z17" s="147"/>
      <c r="AA17" s="147"/>
      <c r="AB17" s="147"/>
      <c r="AC17" s="147"/>
      <c r="AD17" s="147"/>
      <c r="AE17" s="147"/>
      <c r="AF17" s="147"/>
      <c r="AG17" s="147" t="s">
        <v>137</v>
      </c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x14ac:dyDescent="0.25">
      <c r="A18" s="156" t="s">
        <v>129</v>
      </c>
      <c r="B18" s="157" t="s">
        <v>61</v>
      </c>
      <c r="C18" s="175" t="s">
        <v>69</v>
      </c>
      <c r="D18" s="158"/>
      <c r="E18" s="159"/>
      <c r="F18" s="160"/>
      <c r="G18" s="161">
        <f>SUMIF(AG19:AG24,"&lt;&gt;NOR",G19:G24)</f>
        <v>0</v>
      </c>
      <c r="H18" s="155"/>
      <c r="I18" s="155">
        <f>SUM(I19:I24)</f>
        <v>8171.16</v>
      </c>
      <c r="J18" s="155"/>
      <c r="K18" s="155">
        <f>SUM(K19:K24)</f>
        <v>11645.84</v>
      </c>
      <c r="L18" s="155"/>
      <c r="M18" s="155">
        <f>SUM(M19:M24)</f>
        <v>0</v>
      </c>
      <c r="N18" s="155"/>
      <c r="O18" s="155">
        <f>SUM(O19:O24)</f>
        <v>16.260000000000002</v>
      </c>
      <c r="P18" s="155"/>
      <c r="Q18" s="155">
        <f>SUM(Q19:Q24)</f>
        <v>0</v>
      </c>
      <c r="R18" s="155"/>
      <c r="S18" s="155"/>
      <c r="T18" s="155"/>
      <c r="U18" s="155"/>
      <c r="V18" s="155">
        <f>SUM(V19:V24)</f>
        <v>0</v>
      </c>
      <c r="W18" s="155"/>
      <c r="X18" s="155"/>
      <c r="AG18" t="s">
        <v>130</v>
      </c>
    </row>
    <row r="19" spans="1:60" ht="30.6" outlineLevel="1" x14ac:dyDescent="0.25">
      <c r="A19" s="162">
        <v>4</v>
      </c>
      <c r="B19" s="163" t="s">
        <v>270</v>
      </c>
      <c r="C19" s="176" t="s">
        <v>271</v>
      </c>
      <c r="D19" s="164" t="s">
        <v>133</v>
      </c>
      <c r="E19" s="165">
        <v>37.25</v>
      </c>
      <c r="F19" s="166"/>
      <c r="G19" s="167">
        <f>ROUND(E19*F19,2)</f>
        <v>0</v>
      </c>
      <c r="H19" s="152">
        <v>219.36</v>
      </c>
      <c r="I19" s="152">
        <f>ROUND(E19*H19,2)</f>
        <v>8171.16</v>
      </c>
      <c r="J19" s="152">
        <v>312.64</v>
      </c>
      <c r="K19" s="152">
        <f>ROUND(E19*J19,2)</f>
        <v>11645.84</v>
      </c>
      <c r="L19" s="152">
        <v>15</v>
      </c>
      <c r="M19" s="152">
        <f>G19*(1+L19/100)</f>
        <v>0</v>
      </c>
      <c r="N19" s="152">
        <v>0.43652999999999997</v>
      </c>
      <c r="O19" s="152">
        <f>ROUND(E19*N19,2)</f>
        <v>16.260000000000002</v>
      </c>
      <c r="P19" s="152">
        <v>0</v>
      </c>
      <c r="Q19" s="152">
        <f>ROUND(E19*P19,2)</f>
        <v>0</v>
      </c>
      <c r="R19" s="152"/>
      <c r="S19" s="152" t="s">
        <v>134</v>
      </c>
      <c r="T19" s="152" t="s">
        <v>134</v>
      </c>
      <c r="U19" s="152">
        <v>0</v>
      </c>
      <c r="V19" s="152">
        <f>ROUND(E19*U19,2)</f>
        <v>0</v>
      </c>
      <c r="W19" s="152"/>
      <c r="X19" s="152" t="s">
        <v>272</v>
      </c>
      <c r="Y19" s="147"/>
      <c r="Z19" s="147"/>
      <c r="AA19" s="147"/>
      <c r="AB19" s="147"/>
      <c r="AC19" s="147"/>
      <c r="AD19" s="147"/>
      <c r="AE19" s="147"/>
      <c r="AF19" s="147"/>
      <c r="AG19" s="147" t="s">
        <v>273</v>
      </c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outlineLevel="1" x14ac:dyDescent="0.25">
      <c r="A20" s="150"/>
      <c r="B20" s="151"/>
      <c r="C20" s="177" t="s">
        <v>274</v>
      </c>
      <c r="D20" s="153"/>
      <c r="E20" s="154">
        <v>38.5</v>
      </c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47"/>
      <c r="Z20" s="147"/>
      <c r="AA20" s="147"/>
      <c r="AB20" s="147"/>
      <c r="AC20" s="147"/>
      <c r="AD20" s="147"/>
      <c r="AE20" s="147"/>
      <c r="AF20" s="147"/>
      <c r="AG20" s="147" t="s">
        <v>139</v>
      </c>
      <c r="AH20" s="147">
        <v>0</v>
      </c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outlineLevel="1" x14ac:dyDescent="0.25">
      <c r="A21" s="150"/>
      <c r="B21" s="151"/>
      <c r="C21" s="177" t="s">
        <v>262</v>
      </c>
      <c r="D21" s="153"/>
      <c r="E21" s="154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47"/>
      <c r="Z21" s="147"/>
      <c r="AA21" s="147"/>
      <c r="AB21" s="147"/>
      <c r="AC21" s="147"/>
      <c r="AD21" s="147"/>
      <c r="AE21" s="147"/>
      <c r="AF21" s="147"/>
      <c r="AG21" s="147" t="s">
        <v>139</v>
      </c>
      <c r="AH21" s="147">
        <v>0</v>
      </c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outlineLevel="1" x14ac:dyDescent="0.25">
      <c r="A22" s="150"/>
      <c r="B22" s="151"/>
      <c r="C22" s="177" t="s">
        <v>275</v>
      </c>
      <c r="D22" s="153"/>
      <c r="E22" s="154">
        <v>9</v>
      </c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47"/>
      <c r="Z22" s="147"/>
      <c r="AA22" s="147"/>
      <c r="AB22" s="147"/>
      <c r="AC22" s="147"/>
      <c r="AD22" s="147"/>
      <c r="AE22" s="147"/>
      <c r="AF22" s="147"/>
      <c r="AG22" s="147" t="s">
        <v>139</v>
      </c>
      <c r="AH22" s="147">
        <v>0</v>
      </c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outlineLevel="1" x14ac:dyDescent="0.25">
      <c r="A23" s="150"/>
      <c r="B23" s="151"/>
      <c r="C23" s="177" t="s">
        <v>276</v>
      </c>
      <c r="D23" s="153"/>
      <c r="E23" s="154">
        <v>27</v>
      </c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47"/>
      <c r="Z23" s="147"/>
      <c r="AA23" s="147"/>
      <c r="AB23" s="147"/>
      <c r="AC23" s="147"/>
      <c r="AD23" s="147"/>
      <c r="AE23" s="147"/>
      <c r="AF23" s="147"/>
      <c r="AG23" s="147" t="s">
        <v>139</v>
      </c>
      <c r="AH23" s="147">
        <v>0</v>
      </c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outlineLevel="1" x14ac:dyDescent="0.25">
      <c r="A24" s="150"/>
      <c r="B24" s="151"/>
      <c r="C24" s="177" t="s">
        <v>277</v>
      </c>
      <c r="D24" s="153"/>
      <c r="E24" s="154">
        <v>-37.25</v>
      </c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47"/>
      <c r="Z24" s="147"/>
      <c r="AA24" s="147"/>
      <c r="AB24" s="147"/>
      <c r="AC24" s="147"/>
      <c r="AD24" s="147"/>
      <c r="AE24" s="147"/>
      <c r="AF24" s="147"/>
      <c r="AG24" s="147" t="s">
        <v>139</v>
      </c>
      <c r="AH24" s="147">
        <v>0</v>
      </c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ht="26.4" x14ac:dyDescent="0.25">
      <c r="A25" s="156" t="s">
        <v>129</v>
      </c>
      <c r="B25" s="157" t="s">
        <v>74</v>
      </c>
      <c r="C25" s="175" t="s">
        <v>75</v>
      </c>
      <c r="D25" s="158"/>
      <c r="E25" s="159"/>
      <c r="F25" s="160"/>
      <c r="G25" s="161">
        <f>SUMIF(AG26:AG31,"&lt;&gt;NOR",G26:G31)</f>
        <v>0</v>
      </c>
      <c r="H25" s="155"/>
      <c r="I25" s="155">
        <f>SUM(I26:I31)</f>
        <v>8050.2099999999991</v>
      </c>
      <c r="J25" s="155"/>
      <c r="K25" s="155">
        <f>SUM(K26:K31)</f>
        <v>7474.03</v>
      </c>
      <c r="L25" s="155"/>
      <c r="M25" s="155">
        <f>SUM(M26:M31)</f>
        <v>0</v>
      </c>
      <c r="N25" s="155"/>
      <c r="O25" s="155">
        <f>SUM(O26:O31)</f>
        <v>8.42</v>
      </c>
      <c r="P25" s="155"/>
      <c r="Q25" s="155">
        <f>SUM(Q26:Q31)</f>
        <v>0</v>
      </c>
      <c r="R25" s="155"/>
      <c r="S25" s="155"/>
      <c r="T25" s="155"/>
      <c r="U25" s="155"/>
      <c r="V25" s="155">
        <f>SUM(V26:V31)</f>
        <v>18.28</v>
      </c>
      <c r="W25" s="155"/>
      <c r="X25" s="155"/>
      <c r="AG25" t="s">
        <v>130</v>
      </c>
    </row>
    <row r="26" spans="1:60" outlineLevel="1" x14ac:dyDescent="0.25">
      <c r="A26" s="162">
        <v>5</v>
      </c>
      <c r="B26" s="163" t="s">
        <v>278</v>
      </c>
      <c r="C26" s="176" t="s">
        <v>279</v>
      </c>
      <c r="D26" s="164" t="s">
        <v>142</v>
      </c>
      <c r="E26" s="165">
        <v>19.25</v>
      </c>
      <c r="F26" s="166"/>
      <c r="G26" s="167">
        <f>ROUND(E26*F26,2)</f>
        <v>0</v>
      </c>
      <c r="H26" s="152">
        <v>11.51</v>
      </c>
      <c r="I26" s="152">
        <f>ROUND(E26*H26,2)</f>
        <v>221.57</v>
      </c>
      <c r="J26" s="152">
        <v>50.19</v>
      </c>
      <c r="K26" s="152">
        <f>ROUND(E26*J26,2)</f>
        <v>966.16</v>
      </c>
      <c r="L26" s="152">
        <v>15</v>
      </c>
      <c r="M26" s="152">
        <f>G26*(1+L26/100)</f>
        <v>0</v>
      </c>
      <c r="N26" s="152">
        <v>0</v>
      </c>
      <c r="O26" s="152">
        <f>ROUND(E26*N26,2)</f>
        <v>0</v>
      </c>
      <c r="P26" s="152">
        <v>0</v>
      </c>
      <c r="Q26" s="152">
        <f>ROUND(E26*P26,2)</f>
        <v>0</v>
      </c>
      <c r="R26" s="152"/>
      <c r="S26" s="152" t="s">
        <v>134</v>
      </c>
      <c r="T26" s="152" t="s">
        <v>135</v>
      </c>
      <c r="U26" s="152">
        <v>0.13</v>
      </c>
      <c r="V26" s="152">
        <f>ROUND(E26*U26,2)</f>
        <v>2.5</v>
      </c>
      <c r="W26" s="152"/>
      <c r="X26" s="152" t="s">
        <v>136</v>
      </c>
      <c r="Y26" s="147"/>
      <c r="Z26" s="147"/>
      <c r="AA26" s="147"/>
      <c r="AB26" s="147"/>
      <c r="AC26" s="147"/>
      <c r="AD26" s="147"/>
      <c r="AE26" s="147"/>
      <c r="AF26" s="147"/>
      <c r="AG26" s="147" t="s">
        <v>137</v>
      </c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ht="20.399999999999999" outlineLevel="1" x14ac:dyDescent="0.25">
      <c r="A27" s="150"/>
      <c r="B27" s="151"/>
      <c r="C27" s="177" t="s">
        <v>280</v>
      </c>
      <c r="D27" s="153"/>
      <c r="E27" s="154">
        <v>19.25</v>
      </c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47"/>
      <c r="Z27" s="147"/>
      <c r="AA27" s="147"/>
      <c r="AB27" s="147"/>
      <c r="AC27" s="147"/>
      <c r="AD27" s="147"/>
      <c r="AE27" s="147"/>
      <c r="AF27" s="147"/>
      <c r="AG27" s="147" t="s">
        <v>139</v>
      </c>
      <c r="AH27" s="147">
        <v>0</v>
      </c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outlineLevel="1" x14ac:dyDescent="0.25">
      <c r="A28" s="169">
        <v>6</v>
      </c>
      <c r="B28" s="170" t="s">
        <v>281</v>
      </c>
      <c r="C28" s="178" t="s">
        <v>282</v>
      </c>
      <c r="D28" s="171" t="s">
        <v>142</v>
      </c>
      <c r="E28" s="172">
        <v>19.25</v>
      </c>
      <c r="F28" s="173"/>
      <c r="G28" s="174">
        <f>ROUND(E28*F28,2)</f>
        <v>0</v>
      </c>
      <c r="H28" s="152">
        <v>76.349999999999994</v>
      </c>
      <c r="I28" s="152">
        <f>ROUND(E28*H28,2)</f>
        <v>1469.74</v>
      </c>
      <c r="J28" s="152">
        <v>65.650000000000006</v>
      </c>
      <c r="K28" s="152">
        <f>ROUND(E28*J28,2)</f>
        <v>1263.76</v>
      </c>
      <c r="L28" s="152">
        <v>15</v>
      </c>
      <c r="M28" s="152">
        <f>G28*(1+L28/100)</f>
        <v>0</v>
      </c>
      <c r="N28" s="152">
        <v>0.18</v>
      </c>
      <c r="O28" s="152">
        <f>ROUND(E28*N28,2)</f>
        <v>3.47</v>
      </c>
      <c r="P28" s="152">
        <v>0</v>
      </c>
      <c r="Q28" s="152">
        <f>ROUND(E28*P28,2)</f>
        <v>0</v>
      </c>
      <c r="R28" s="152"/>
      <c r="S28" s="152" t="s">
        <v>134</v>
      </c>
      <c r="T28" s="152" t="s">
        <v>135</v>
      </c>
      <c r="U28" s="152">
        <v>0.17</v>
      </c>
      <c r="V28" s="152">
        <f>ROUND(E28*U28,2)</f>
        <v>3.27</v>
      </c>
      <c r="W28" s="152"/>
      <c r="X28" s="152" t="s">
        <v>136</v>
      </c>
      <c r="Y28" s="147"/>
      <c r="Z28" s="147"/>
      <c r="AA28" s="147"/>
      <c r="AB28" s="147"/>
      <c r="AC28" s="147"/>
      <c r="AD28" s="147"/>
      <c r="AE28" s="147"/>
      <c r="AF28" s="147"/>
      <c r="AG28" s="147" t="s">
        <v>137</v>
      </c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</row>
    <row r="29" spans="1:60" ht="20.399999999999999" outlineLevel="1" x14ac:dyDescent="0.25">
      <c r="A29" s="162">
        <v>7</v>
      </c>
      <c r="B29" s="163" t="s">
        <v>283</v>
      </c>
      <c r="C29" s="176" t="s">
        <v>284</v>
      </c>
      <c r="D29" s="164" t="s">
        <v>142</v>
      </c>
      <c r="E29" s="165">
        <v>20.5</v>
      </c>
      <c r="F29" s="166"/>
      <c r="G29" s="167">
        <f>ROUND(E29*F29,2)</f>
        <v>0</v>
      </c>
      <c r="H29" s="152">
        <v>310.19</v>
      </c>
      <c r="I29" s="152">
        <f>ROUND(E29*H29,2)</f>
        <v>6358.9</v>
      </c>
      <c r="J29" s="152">
        <v>255.81</v>
      </c>
      <c r="K29" s="152">
        <f>ROUND(E29*J29,2)</f>
        <v>5244.11</v>
      </c>
      <c r="L29" s="152">
        <v>15</v>
      </c>
      <c r="M29" s="152">
        <f>G29*(1+L29/100)</f>
        <v>0</v>
      </c>
      <c r="N29" s="152">
        <v>0.24154999999999999</v>
      </c>
      <c r="O29" s="152">
        <f>ROUND(E29*N29,2)</f>
        <v>4.95</v>
      </c>
      <c r="P29" s="152">
        <v>0</v>
      </c>
      <c r="Q29" s="152">
        <f>ROUND(E29*P29,2)</f>
        <v>0</v>
      </c>
      <c r="R29" s="152"/>
      <c r="S29" s="152" t="s">
        <v>134</v>
      </c>
      <c r="T29" s="152" t="s">
        <v>135</v>
      </c>
      <c r="U29" s="152">
        <v>0.61</v>
      </c>
      <c r="V29" s="152">
        <f>ROUND(E29*U29,2)</f>
        <v>12.51</v>
      </c>
      <c r="W29" s="152"/>
      <c r="X29" s="152" t="s">
        <v>136</v>
      </c>
      <c r="Y29" s="147"/>
      <c r="Z29" s="147"/>
      <c r="AA29" s="147"/>
      <c r="AB29" s="147"/>
      <c r="AC29" s="147"/>
      <c r="AD29" s="147"/>
      <c r="AE29" s="147"/>
      <c r="AF29" s="147"/>
      <c r="AG29" s="147" t="s">
        <v>137</v>
      </c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outlineLevel="1" x14ac:dyDescent="0.25">
      <c r="A30" s="150"/>
      <c r="B30" s="151"/>
      <c r="C30" s="237" t="s">
        <v>285</v>
      </c>
      <c r="D30" s="238"/>
      <c r="E30" s="238"/>
      <c r="F30" s="238"/>
      <c r="G30" s="238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47"/>
      <c r="Z30" s="147"/>
      <c r="AA30" s="147"/>
      <c r="AB30" s="147"/>
      <c r="AC30" s="147"/>
      <c r="AD30" s="147"/>
      <c r="AE30" s="147"/>
      <c r="AF30" s="147"/>
      <c r="AG30" s="147" t="s">
        <v>151</v>
      </c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outlineLevel="1" x14ac:dyDescent="0.25">
      <c r="A31" s="150"/>
      <c r="B31" s="151"/>
      <c r="C31" s="177" t="s">
        <v>286</v>
      </c>
      <c r="D31" s="153"/>
      <c r="E31" s="154">
        <v>20.5</v>
      </c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47"/>
      <c r="Z31" s="147"/>
      <c r="AA31" s="147"/>
      <c r="AB31" s="147"/>
      <c r="AC31" s="147"/>
      <c r="AD31" s="147"/>
      <c r="AE31" s="147"/>
      <c r="AF31" s="147"/>
      <c r="AG31" s="147" t="s">
        <v>139</v>
      </c>
      <c r="AH31" s="147">
        <v>0</v>
      </c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x14ac:dyDescent="0.25">
      <c r="A32" s="156" t="s">
        <v>129</v>
      </c>
      <c r="B32" s="157" t="s">
        <v>70</v>
      </c>
      <c r="C32" s="175" t="s">
        <v>71</v>
      </c>
      <c r="D32" s="158"/>
      <c r="E32" s="159"/>
      <c r="F32" s="160"/>
      <c r="G32" s="161">
        <f>SUMIF(AG33:AG34,"&lt;&gt;NOR",G33:G34)</f>
        <v>0</v>
      </c>
      <c r="H32" s="155"/>
      <c r="I32" s="155">
        <f>SUM(I33:I34)</f>
        <v>3969.5</v>
      </c>
      <c r="J32" s="155"/>
      <c r="K32" s="155">
        <f>SUM(K33:K34)</f>
        <v>1572.5</v>
      </c>
      <c r="L32" s="155"/>
      <c r="M32" s="155">
        <f>SUM(M33:M34)</f>
        <v>0</v>
      </c>
      <c r="N32" s="155"/>
      <c r="O32" s="155">
        <f>SUM(O33:O34)</f>
        <v>0</v>
      </c>
      <c r="P32" s="155"/>
      <c r="Q32" s="155">
        <f>SUM(Q33:Q34)</f>
        <v>0</v>
      </c>
      <c r="R32" s="155"/>
      <c r="S32" s="155"/>
      <c r="T32" s="155"/>
      <c r="U32" s="155"/>
      <c r="V32" s="155">
        <f>SUM(V33:V34)</f>
        <v>3.19</v>
      </c>
      <c r="W32" s="155"/>
      <c r="X32" s="155"/>
      <c r="AG32" t="s">
        <v>130</v>
      </c>
    </row>
    <row r="33" spans="1:60" ht="40.799999999999997" outlineLevel="1" x14ac:dyDescent="0.25">
      <c r="A33" s="162">
        <v>8</v>
      </c>
      <c r="B33" s="163" t="s">
        <v>287</v>
      </c>
      <c r="C33" s="176" t="s">
        <v>288</v>
      </c>
      <c r="D33" s="164" t="s">
        <v>142</v>
      </c>
      <c r="E33" s="165">
        <v>4.25</v>
      </c>
      <c r="F33" s="166"/>
      <c r="G33" s="167">
        <f>ROUND(E33*F33,2)</f>
        <v>0</v>
      </c>
      <c r="H33" s="152">
        <v>934</v>
      </c>
      <c r="I33" s="152">
        <f>ROUND(E33*H33,2)</f>
        <v>3969.5</v>
      </c>
      <c r="J33" s="152">
        <v>370</v>
      </c>
      <c r="K33" s="152">
        <f>ROUND(E33*J33,2)</f>
        <v>1572.5</v>
      </c>
      <c r="L33" s="152">
        <v>15</v>
      </c>
      <c r="M33" s="152">
        <f>G33*(1+L33/100)</f>
        <v>0</v>
      </c>
      <c r="N33" s="152">
        <v>0</v>
      </c>
      <c r="O33" s="152">
        <f>ROUND(E33*N33,2)</f>
        <v>0</v>
      </c>
      <c r="P33" s="152">
        <v>0</v>
      </c>
      <c r="Q33" s="152">
        <f>ROUND(E33*P33,2)</f>
        <v>0</v>
      </c>
      <c r="R33" s="152"/>
      <c r="S33" s="152" t="s">
        <v>203</v>
      </c>
      <c r="T33" s="152" t="s">
        <v>204</v>
      </c>
      <c r="U33" s="152">
        <v>0.75</v>
      </c>
      <c r="V33" s="152">
        <f>ROUND(E33*U33,2)</f>
        <v>3.19</v>
      </c>
      <c r="W33" s="152"/>
      <c r="X33" s="152" t="s">
        <v>136</v>
      </c>
      <c r="Y33" s="147"/>
      <c r="Z33" s="147"/>
      <c r="AA33" s="147"/>
      <c r="AB33" s="147"/>
      <c r="AC33" s="147"/>
      <c r="AD33" s="147"/>
      <c r="AE33" s="147"/>
      <c r="AF33" s="147"/>
      <c r="AG33" s="147" t="s">
        <v>137</v>
      </c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ht="20.399999999999999" outlineLevel="1" x14ac:dyDescent="0.25">
      <c r="A34" s="150"/>
      <c r="B34" s="151"/>
      <c r="C34" s="177" t="s">
        <v>289</v>
      </c>
      <c r="D34" s="153"/>
      <c r="E34" s="154">
        <v>4.25</v>
      </c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47"/>
      <c r="Z34" s="147"/>
      <c r="AA34" s="147"/>
      <c r="AB34" s="147"/>
      <c r="AC34" s="147"/>
      <c r="AD34" s="147"/>
      <c r="AE34" s="147"/>
      <c r="AF34" s="147"/>
      <c r="AG34" s="147" t="s">
        <v>139</v>
      </c>
      <c r="AH34" s="147">
        <v>0</v>
      </c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x14ac:dyDescent="0.25">
      <c r="A35" s="156" t="s">
        <v>129</v>
      </c>
      <c r="B35" s="157" t="s">
        <v>76</v>
      </c>
      <c r="C35" s="175" t="s">
        <v>77</v>
      </c>
      <c r="D35" s="158"/>
      <c r="E35" s="159"/>
      <c r="F35" s="160"/>
      <c r="G35" s="161">
        <f>SUMIF(AG36:AG41,"&lt;&gt;NOR",G36:G41)</f>
        <v>0</v>
      </c>
      <c r="H35" s="155"/>
      <c r="I35" s="155">
        <f>SUM(I36:I41)</f>
        <v>26795.550000000003</v>
      </c>
      <c r="J35" s="155"/>
      <c r="K35" s="155">
        <f>SUM(K36:K41)</f>
        <v>52751.45</v>
      </c>
      <c r="L35" s="155"/>
      <c r="M35" s="155">
        <f>SUM(M36:M41)</f>
        <v>0</v>
      </c>
      <c r="N35" s="155"/>
      <c r="O35" s="155">
        <f>SUM(O36:O41)</f>
        <v>3</v>
      </c>
      <c r="P35" s="155"/>
      <c r="Q35" s="155">
        <f>SUM(Q36:Q41)</f>
        <v>0</v>
      </c>
      <c r="R35" s="155"/>
      <c r="S35" s="155"/>
      <c r="T35" s="155"/>
      <c r="U35" s="155"/>
      <c r="V35" s="155">
        <f>SUM(V36:V41)</f>
        <v>107.55000000000001</v>
      </c>
      <c r="W35" s="155"/>
      <c r="X35" s="155"/>
      <c r="AG35" t="s">
        <v>130</v>
      </c>
    </row>
    <row r="36" spans="1:60" outlineLevel="1" x14ac:dyDescent="0.25">
      <c r="A36" s="162">
        <v>9</v>
      </c>
      <c r="B36" s="163" t="s">
        <v>290</v>
      </c>
      <c r="C36" s="176" t="s">
        <v>291</v>
      </c>
      <c r="D36" s="164" t="s">
        <v>142</v>
      </c>
      <c r="E36" s="165">
        <v>50.49</v>
      </c>
      <c r="F36" s="166"/>
      <c r="G36" s="167">
        <f>ROUND(E36*F36,2)</f>
        <v>0</v>
      </c>
      <c r="H36" s="152">
        <v>53.92</v>
      </c>
      <c r="I36" s="152">
        <f>ROUND(E36*H36,2)</f>
        <v>2722.42</v>
      </c>
      <c r="J36" s="152">
        <v>677.08</v>
      </c>
      <c r="K36" s="152">
        <f>ROUND(E36*J36,2)</f>
        <v>34185.769999999997</v>
      </c>
      <c r="L36" s="152">
        <v>15</v>
      </c>
      <c r="M36" s="152">
        <f>G36*(1+L36/100)</f>
        <v>0</v>
      </c>
      <c r="N36" s="152">
        <v>5.7230000000000003E-2</v>
      </c>
      <c r="O36" s="152">
        <f>ROUND(E36*N36,2)</f>
        <v>2.89</v>
      </c>
      <c r="P36" s="152">
        <v>0</v>
      </c>
      <c r="Q36" s="152">
        <f>ROUND(E36*P36,2)</f>
        <v>0</v>
      </c>
      <c r="R36" s="152"/>
      <c r="S36" s="152" t="s">
        <v>134</v>
      </c>
      <c r="T36" s="152" t="s">
        <v>135</v>
      </c>
      <c r="U36" s="152">
        <v>1.32</v>
      </c>
      <c r="V36" s="152">
        <f>ROUND(E36*U36,2)</f>
        <v>66.650000000000006</v>
      </c>
      <c r="W36" s="152"/>
      <c r="X36" s="152" t="s">
        <v>136</v>
      </c>
      <c r="Y36" s="147"/>
      <c r="Z36" s="147"/>
      <c r="AA36" s="147"/>
      <c r="AB36" s="147"/>
      <c r="AC36" s="147"/>
      <c r="AD36" s="147"/>
      <c r="AE36" s="147"/>
      <c r="AF36" s="147"/>
      <c r="AG36" s="147" t="s">
        <v>144</v>
      </c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ht="30.6" outlineLevel="1" x14ac:dyDescent="0.25">
      <c r="A37" s="150"/>
      <c r="B37" s="151"/>
      <c r="C37" s="177" t="s">
        <v>292</v>
      </c>
      <c r="D37" s="153"/>
      <c r="E37" s="154">
        <v>50.49</v>
      </c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47"/>
      <c r="Z37" s="147"/>
      <c r="AA37" s="147"/>
      <c r="AB37" s="147"/>
      <c r="AC37" s="147"/>
      <c r="AD37" s="147"/>
      <c r="AE37" s="147"/>
      <c r="AF37" s="147"/>
      <c r="AG37" s="147" t="s">
        <v>139</v>
      </c>
      <c r="AH37" s="147">
        <v>0</v>
      </c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ht="30.6" outlineLevel="1" x14ac:dyDescent="0.25">
      <c r="A38" s="162">
        <v>10</v>
      </c>
      <c r="B38" s="163" t="s">
        <v>293</v>
      </c>
      <c r="C38" s="176" t="s">
        <v>294</v>
      </c>
      <c r="D38" s="164" t="s">
        <v>142</v>
      </c>
      <c r="E38" s="165">
        <v>151.47</v>
      </c>
      <c r="F38" s="166"/>
      <c r="G38" s="167">
        <f>ROUND(E38*F38,2)</f>
        <v>0</v>
      </c>
      <c r="H38" s="152">
        <v>158.93</v>
      </c>
      <c r="I38" s="152">
        <f>ROUND(E38*H38,2)</f>
        <v>24073.13</v>
      </c>
      <c r="J38" s="152">
        <v>122.57</v>
      </c>
      <c r="K38" s="152">
        <f>ROUND(E38*J38,2)</f>
        <v>18565.68</v>
      </c>
      <c r="L38" s="152">
        <v>15</v>
      </c>
      <c r="M38" s="152">
        <f>G38*(1+L38/100)</f>
        <v>0</v>
      </c>
      <c r="N38" s="152">
        <v>7.2000000000000005E-4</v>
      </c>
      <c r="O38" s="152">
        <f>ROUND(E38*N38,2)</f>
        <v>0.11</v>
      </c>
      <c r="P38" s="152">
        <v>0</v>
      </c>
      <c r="Q38" s="152">
        <f>ROUND(E38*P38,2)</f>
        <v>0</v>
      </c>
      <c r="R38" s="152"/>
      <c r="S38" s="152" t="s">
        <v>134</v>
      </c>
      <c r="T38" s="152" t="s">
        <v>135</v>
      </c>
      <c r="U38" s="152">
        <v>0.27</v>
      </c>
      <c r="V38" s="152">
        <f>ROUND(E38*U38,2)</f>
        <v>40.9</v>
      </c>
      <c r="W38" s="152"/>
      <c r="X38" s="152" t="s">
        <v>136</v>
      </c>
      <c r="Y38" s="147"/>
      <c r="Z38" s="147"/>
      <c r="AA38" s="147"/>
      <c r="AB38" s="147"/>
      <c r="AC38" s="147"/>
      <c r="AD38" s="147"/>
      <c r="AE38" s="147"/>
      <c r="AF38" s="147"/>
      <c r="AG38" s="147" t="s">
        <v>144</v>
      </c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outlineLevel="1" x14ac:dyDescent="0.25">
      <c r="A39" s="150"/>
      <c r="B39" s="151"/>
      <c r="C39" s="237" t="s">
        <v>177</v>
      </c>
      <c r="D39" s="238"/>
      <c r="E39" s="238"/>
      <c r="F39" s="238"/>
      <c r="G39" s="238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47"/>
      <c r="Z39" s="147"/>
      <c r="AA39" s="147"/>
      <c r="AB39" s="147"/>
      <c r="AC39" s="147"/>
      <c r="AD39" s="147"/>
      <c r="AE39" s="147"/>
      <c r="AF39" s="147"/>
      <c r="AG39" s="147" t="s">
        <v>151</v>
      </c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</row>
    <row r="40" spans="1:60" ht="30.6" outlineLevel="1" x14ac:dyDescent="0.25">
      <c r="A40" s="150"/>
      <c r="B40" s="151"/>
      <c r="C40" s="177" t="s">
        <v>295</v>
      </c>
      <c r="D40" s="153"/>
      <c r="E40" s="154">
        <v>151.47</v>
      </c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47"/>
      <c r="Z40" s="147"/>
      <c r="AA40" s="147"/>
      <c r="AB40" s="147"/>
      <c r="AC40" s="147"/>
      <c r="AD40" s="147"/>
      <c r="AE40" s="147"/>
      <c r="AF40" s="147"/>
      <c r="AG40" s="147" t="s">
        <v>139</v>
      </c>
      <c r="AH40" s="147">
        <v>0</v>
      </c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</row>
    <row r="41" spans="1:60" outlineLevel="1" x14ac:dyDescent="0.25">
      <c r="A41" s="150"/>
      <c r="B41" s="151"/>
      <c r="C41" s="177" t="s">
        <v>296</v>
      </c>
      <c r="D41" s="153"/>
      <c r="E41" s="154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47"/>
      <c r="Z41" s="147"/>
      <c r="AA41" s="147"/>
      <c r="AB41" s="147"/>
      <c r="AC41" s="147"/>
      <c r="AD41" s="147"/>
      <c r="AE41" s="147"/>
      <c r="AF41" s="147"/>
      <c r="AG41" s="147" t="s">
        <v>139</v>
      </c>
      <c r="AH41" s="147">
        <v>0</v>
      </c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x14ac:dyDescent="0.25">
      <c r="A42" s="156" t="s">
        <v>129</v>
      </c>
      <c r="B42" s="157" t="s">
        <v>80</v>
      </c>
      <c r="C42" s="175" t="s">
        <v>81</v>
      </c>
      <c r="D42" s="158"/>
      <c r="E42" s="159"/>
      <c r="F42" s="160"/>
      <c r="G42" s="161">
        <f>SUMIF(AG43:AG52,"&lt;&gt;NOR",G43:G52)</f>
        <v>0</v>
      </c>
      <c r="H42" s="155"/>
      <c r="I42" s="155">
        <f>SUM(I43:I52)</f>
        <v>1114.47</v>
      </c>
      <c r="J42" s="155"/>
      <c r="K42" s="155">
        <f>SUM(K43:K52)</f>
        <v>41229.399999999994</v>
      </c>
      <c r="L42" s="155"/>
      <c r="M42" s="155">
        <f>SUM(M43:M52)</f>
        <v>0</v>
      </c>
      <c r="N42" s="155"/>
      <c r="O42" s="155">
        <f>SUM(O43:O52)</f>
        <v>2.62</v>
      </c>
      <c r="P42" s="155"/>
      <c r="Q42" s="155">
        <f>SUM(Q43:Q52)</f>
        <v>0</v>
      </c>
      <c r="R42" s="155"/>
      <c r="S42" s="155"/>
      <c r="T42" s="155"/>
      <c r="U42" s="155"/>
      <c r="V42" s="155">
        <f>SUM(V43:V52)</f>
        <v>47.099999999999994</v>
      </c>
      <c r="W42" s="155"/>
      <c r="X42" s="155"/>
      <c r="AG42" t="s">
        <v>130</v>
      </c>
    </row>
    <row r="43" spans="1:60" outlineLevel="1" x14ac:dyDescent="0.25">
      <c r="A43" s="162">
        <v>11</v>
      </c>
      <c r="B43" s="163" t="s">
        <v>178</v>
      </c>
      <c r="C43" s="176" t="s">
        <v>179</v>
      </c>
      <c r="D43" s="164" t="s">
        <v>142</v>
      </c>
      <c r="E43" s="165">
        <v>140.25</v>
      </c>
      <c r="F43" s="166"/>
      <c r="G43" s="167">
        <f>ROUND(E43*F43,2)</f>
        <v>0</v>
      </c>
      <c r="H43" s="152">
        <v>0.02</v>
      </c>
      <c r="I43" s="152">
        <f>ROUND(E43*H43,2)</f>
        <v>2.81</v>
      </c>
      <c r="J43" s="152">
        <v>62.78</v>
      </c>
      <c r="K43" s="152">
        <f>ROUND(E43*J43,2)</f>
        <v>8804.9</v>
      </c>
      <c r="L43" s="152">
        <v>15</v>
      </c>
      <c r="M43" s="152">
        <f>G43*(1+L43/100)</f>
        <v>0</v>
      </c>
      <c r="N43" s="152">
        <v>1.8380000000000001E-2</v>
      </c>
      <c r="O43" s="152">
        <f>ROUND(E43*N43,2)</f>
        <v>2.58</v>
      </c>
      <c r="P43" s="152">
        <v>0</v>
      </c>
      <c r="Q43" s="152">
        <f>ROUND(E43*P43,2)</f>
        <v>0</v>
      </c>
      <c r="R43" s="152"/>
      <c r="S43" s="152" t="s">
        <v>134</v>
      </c>
      <c r="T43" s="152" t="s">
        <v>143</v>
      </c>
      <c r="U43" s="152">
        <v>0.13</v>
      </c>
      <c r="V43" s="152">
        <f>ROUND(E43*U43,2)</f>
        <v>18.23</v>
      </c>
      <c r="W43" s="152"/>
      <c r="X43" s="152" t="s">
        <v>136</v>
      </c>
      <c r="Y43" s="147"/>
      <c r="Z43" s="147"/>
      <c r="AA43" s="147"/>
      <c r="AB43" s="147"/>
      <c r="AC43" s="147"/>
      <c r="AD43" s="147"/>
      <c r="AE43" s="147"/>
      <c r="AF43" s="147"/>
      <c r="AG43" s="147" t="s">
        <v>137</v>
      </c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</row>
    <row r="44" spans="1:60" outlineLevel="1" x14ac:dyDescent="0.25">
      <c r="A44" s="150"/>
      <c r="B44" s="151"/>
      <c r="C44" s="237" t="s">
        <v>180</v>
      </c>
      <c r="D44" s="238"/>
      <c r="E44" s="238"/>
      <c r="F44" s="238"/>
      <c r="G44" s="238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47"/>
      <c r="Z44" s="147"/>
      <c r="AA44" s="147"/>
      <c r="AB44" s="147"/>
      <c r="AC44" s="147"/>
      <c r="AD44" s="147"/>
      <c r="AE44" s="147"/>
      <c r="AF44" s="147"/>
      <c r="AG44" s="147" t="s">
        <v>151</v>
      </c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ht="30.6" outlineLevel="1" x14ac:dyDescent="0.25">
      <c r="A45" s="150"/>
      <c r="B45" s="151"/>
      <c r="C45" s="177" t="s">
        <v>297</v>
      </c>
      <c r="D45" s="153"/>
      <c r="E45" s="154">
        <v>140.25</v>
      </c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47"/>
      <c r="Z45" s="147"/>
      <c r="AA45" s="147"/>
      <c r="AB45" s="147"/>
      <c r="AC45" s="147"/>
      <c r="AD45" s="147"/>
      <c r="AE45" s="147"/>
      <c r="AF45" s="147"/>
      <c r="AG45" s="147" t="s">
        <v>139</v>
      </c>
      <c r="AH45" s="147">
        <v>0</v>
      </c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</row>
    <row r="46" spans="1:60" ht="20.399999999999999" outlineLevel="1" x14ac:dyDescent="0.25">
      <c r="A46" s="169">
        <v>12</v>
      </c>
      <c r="B46" s="170" t="s">
        <v>181</v>
      </c>
      <c r="C46" s="178" t="s">
        <v>182</v>
      </c>
      <c r="D46" s="171" t="s">
        <v>142</v>
      </c>
      <c r="E46" s="172">
        <v>140.25</v>
      </c>
      <c r="F46" s="173"/>
      <c r="G46" s="174">
        <f t="shared" ref="G46:G51" si="0">ROUND(E46*F46,2)</f>
        <v>0</v>
      </c>
      <c r="H46" s="152">
        <v>0</v>
      </c>
      <c r="I46" s="152">
        <f t="shared" ref="I46:I51" si="1">ROUND(E46*H46,2)</f>
        <v>0</v>
      </c>
      <c r="J46" s="152">
        <v>54</v>
      </c>
      <c r="K46" s="152">
        <f t="shared" ref="K46:K51" si="2">ROUND(E46*J46,2)</f>
        <v>7573.5</v>
      </c>
      <c r="L46" s="152">
        <v>15</v>
      </c>
      <c r="M46" s="152">
        <f t="shared" ref="M46:M51" si="3">G46*(1+L46/100)</f>
        <v>0</v>
      </c>
      <c r="N46" s="152">
        <v>0</v>
      </c>
      <c r="O46" s="152">
        <f t="shared" ref="O46:O51" si="4">ROUND(E46*N46,2)</f>
        <v>0</v>
      </c>
      <c r="P46" s="152">
        <v>0</v>
      </c>
      <c r="Q46" s="152">
        <f t="shared" ref="Q46:Q51" si="5">ROUND(E46*P46,2)</f>
        <v>0</v>
      </c>
      <c r="R46" s="152"/>
      <c r="S46" s="152" t="s">
        <v>134</v>
      </c>
      <c r="T46" s="152" t="s">
        <v>143</v>
      </c>
      <c r="U46" s="152">
        <v>0</v>
      </c>
      <c r="V46" s="152">
        <f t="shared" ref="V46:V51" si="6">ROUND(E46*U46,2)</f>
        <v>0</v>
      </c>
      <c r="W46" s="152"/>
      <c r="X46" s="152" t="s">
        <v>136</v>
      </c>
      <c r="Y46" s="147"/>
      <c r="Z46" s="147"/>
      <c r="AA46" s="147"/>
      <c r="AB46" s="147"/>
      <c r="AC46" s="147"/>
      <c r="AD46" s="147"/>
      <c r="AE46" s="147"/>
      <c r="AF46" s="147"/>
      <c r="AG46" s="147" t="s">
        <v>137</v>
      </c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outlineLevel="1" x14ac:dyDescent="0.25">
      <c r="A47" s="169">
        <v>13</v>
      </c>
      <c r="B47" s="170" t="s">
        <v>183</v>
      </c>
      <c r="C47" s="178" t="s">
        <v>184</v>
      </c>
      <c r="D47" s="171" t="s">
        <v>142</v>
      </c>
      <c r="E47" s="172">
        <v>140.25</v>
      </c>
      <c r="F47" s="173"/>
      <c r="G47" s="174">
        <f t="shared" si="0"/>
        <v>0</v>
      </c>
      <c r="H47" s="152">
        <v>0</v>
      </c>
      <c r="I47" s="152">
        <f t="shared" si="1"/>
        <v>0</v>
      </c>
      <c r="J47" s="152">
        <v>51.3</v>
      </c>
      <c r="K47" s="152">
        <f t="shared" si="2"/>
        <v>7194.83</v>
      </c>
      <c r="L47" s="152">
        <v>15</v>
      </c>
      <c r="M47" s="152">
        <f t="shared" si="3"/>
        <v>0</v>
      </c>
      <c r="N47" s="152">
        <v>0</v>
      </c>
      <c r="O47" s="152">
        <f t="shared" si="4"/>
        <v>0</v>
      </c>
      <c r="P47" s="152">
        <v>0</v>
      </c>
      <c r="Q47" s="152">
        <f t="shared" si="5"/>
        <v>0</v>
      </c>
      <c r="R47" s="152"/>
      <c r="S47" s="152" t="s">
        <v>134</v>
      </c>
      <c r="T47" s="152" t="s">
        <v>143</v>
      </c>
      <c r="U47" s="152">
        <v>0.10199999999999999</v>
      </c>
      <c r="V47" s="152">
        <f t="shared" si="6"/>
        <v>14.31</v>
      </c>
      <c r="W47" s="152"/>
      <c r="X47" s="152" t="s">
        <v>136</v>
      </c>
      <c r="Y47" s="147"/>
      <c r="Z47" s="147"/>
      <c r="AA47" s="147"/>
      <c r="AB47" s="147"/>
      <c r="AC47" s="147"/>
      <c r="AD47" s="147"/>
      <c r="AE47" s="147"/>
      <c r="AF47" s="147"/>
      <c r="AG47" s="147" t="s">
        <v>144</v>
      </c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outlineLevel="1" x14ac:dyDescent="0.25">
      <c r="A48" s="169">
        <v>14</v>
      </c>
      <c r="B48" s="170" t="s">
        <v>185</v>
      </c>
      <c r="C48" s="178" t="s">
        <v>186</v>
      </c>
      <c r="D48" s="171" t="s">
        <v>142</v>
      </c>
      <c r="E48" s="172">
        <v>140.25</v>
      </c>
      <c r="F48" s="173"/>
      <c r="G48" s="174">
        <f t="shared" si="0"/>
        <v>0</v>
      </c>
      <c r="H48" s="152">
        <v>0</v>
      </c>
      <c r="I48" s="152">
        <f t="shared" si="1"/>
        <v>0</v>
      </c>
      <c r="J48" s="152">
        <v>18.3</v>
      </c>
      <c r="K48" s="152">
        <f t="shared" si="2"/>
        <v>2566.58</v>
      </c>
      <c r="L48" s="152">
        <v>15</v>
      </c>
      <c r="M48" s="152">
        <f t="shared" si="3"/>
        <v>0</v>
      </c>
      <c r="N48" s="152">
        <v>0</v>
      </c>
      <c r="O48" s="152">
        <f t="shared" si="4"/>
        <v>0</v>
      </c>
      <c r="P48" s="152">
        <v>0</v>
      </c>
      <c r="Q48" s="152">
        <f t="shared" si="5"/>
        <v>0</v>
      </c>
      <c r="R48" s="152"/>
      <c r="S48" s="152" t="s">
        <v>134</v>
      </c>
      <c r="T48" s="152" t="s">
        <v>135</v>
      </c>
      <c r="U48" s="152">
        <v>0.04</v>
      </c>
      <c r="V48" s="152">
        <f t="shared" si="6"/>
        <v>5.61</v>
      </c>
      <c r="W48" s="152"/>
      <c r="X48" s="152" t="s">
        <v>136</v>
      </c>
      <c r="Y48" s="147"/>
      <c r="Z48" s="147"/>
      <c r="AA48" s="147"/>
      <c r="AB48" s="147"/>
      <c r="AC48" s="147"/>
      <c r="AD48" s="147"/>
      <c r="AE48" s="147"/>
      <c r="AF48" s="147"/>
      <c r="AG48" s="147" t="s">
        <v>137</v>
      </c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outlineLevel="1" x14ac:dyDescent="0.25">
      <c r="A49" s="169">
        <v>15</v>
      </c>
      <c r="B49" s="170" t="s">
        <v>187</v>
      </c>
      <c r="C49" s="178" t="s">
        <v>188</v>
      </c>
      <c r="D49" s="171" t="s">
        <v>142</v>
      </c>
      <c r="E49" s="172">
        <v>140.25</v>
      </c>
      <c r="F49" s="173"/>
      <c r="G49" s="174">
        <f t="shared" si="0"/>
        <v>0</v>
      </c>
      <c r="H49" s="152">
        <v>0</v>
      </c>
      <c r="I49" s="152">
        <f t="shared" si="1"/>
        <v>0</v>
      </c>
      <c r="J49" s="152">
        <v>11</v>
      </c>
      <c r="K49" s="152">
        <f t="shared" si="2"/>
        <v>1542.75</v>
      </c>
      <c r="L49" s="152">
        <v>15</v>
      </c>
      <c r="M49" s="152">
        <f t="shared" si="3"/>
        <v>0</v>
      </c>
      <c r="N49" s="152">
        <v>0</v>
      </c>
      <c r="O49" s="152">
        <f t="shared" si="4"/>
        <v>0</v>
      </c>
      <c r="P49" s="152">
        <v>0</v>
      </c>
      <c r="Q49" s="152">
        <f t="shared" si="5"/>
        <v>0</v>
      </c>
      <c r="R49" s="152"/>
      <c r="S49" s="152" t="s">
        <v>134</v>
      </c>
      <c r="T49" s="152" t="s">
        <v>135</v>
      </c>
      <c r="U49" s="152">
        <v>2.4E-2</v>
      </c>
      <c r="V49" s="152">
        <f t="shared" si="6"/>
        <v>3.37</v>
      </c>
      <c r="W49" s="152"/>
      <c r="X49" s="152" t="s">
        <v>136</v>
      </c>
      <c r="Y49" s="147"/>
      <c r="Z49" s="147"/>
      <c r="AA49" s="147"/>
      <c r="AB49" s="147"/>
      <c r="AC49" s="147"/>
      <c r="AD49" s="147"/>
      <c r="AE49" s="147"/>
      <c r="AF49" s="147"/>
      <c r="AG49" s="147" t="s">
        <v>137</v>
      </c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ht="20.399999999999999" outlineLevel="1" x14ac:dyDescent="0.25">
      <c r="A50" s="169">
        <v>16</v>
      </c>
      <c r="B50" s="170" t="s">
        <v>298</v>
      </c>
      <c r="C50" s="178" t="s">
        <v>299</v>
      </c>
      <c r="D50" s="171" t="s">
        <v>142</v>
      </c>
      <c r="E50" s="172">
        <v>31</v>
      </c>
      <c r="F50" s="173"/>
      <c r="G50" s="174">
        <f t="shared" si="0"/>
        <v>0</v>
      </c>
      <c r="H50" s="152">
        <v>35.86</v>
      </c>
      <c r="I50" s="152">
        <f t="shared" si="1"/>
        <v>1111.6600000000001</v>
      </c>
      <c r="J50" s="152">
        <v>72.64</v>
      </c>
      <c r="K50" s="152">
        <f t="shared" si="2"/>
        <v>2251.84</v>
      </c>
      <c r="L50" s="152">
        <v>15</v>
      </c>
      <c r="M50" s="152">
        <f t="shared" si="3"/>
        <v>0</v>
      </c>
      <c r="N50" s="152">
        <v>1.2099999999999999E-3</v>
      </c>
      <c r="O50" s="152">
        <f t="shared" si="4"/>
        <v>0.04</v>
      </c>
      <c r="P50" s="152">
        <v>0</v>
      </c>
      <c r="Q50" s="152">
        <f t="shared" si="5"/>
        <v>0</v>
      </c>
      <c r="R50" s="152"/>
      <c r="S50" s="152" t="s">
        <v>134</v>
      </c>
      <c r="T50" s="152" t="s">
        <v>143</v>
      </c>
      <c r="U50" s="152">
        <v>0.18</v>
      </c>
      <c r="V50" s="152">
        <f t="shared" si="6"/>
        <v>5.58</v>
      </c>
      <c r="W50" s="152"/>
      <c r="X50" s="152" t="s">
        <v>136</v>
      </c>
      <c r="Y50" s="147"/>
      <c r="Z50" s="147"/>
      <c r="AA50" s="147"/>
      <c r="AB50" s="147"/>
      <c r="AC50" s="147"/>
      <c r="AD50" s="147"/>
      <c r="AE50" s="147"/>
      <c r="AF50" s="147"/>
      <c r="AG50" s="147" t="s">
        <v>144</v>
      </c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</row>
    <row r="51" spans="1:60" ht="30.6" outlineLevel="1" x14ac:dyDescent="0.25">
      <c r="A51" s="162">
        <v>17</v>
      </c>
      <c r="B51" s="163" t="s">
        <v>300</v>
      </c>
      <c r="C51" s="176" t="s">
        <v>301</v>
      </c>
      <c r="D51" s="164" t="s">
        <v>302</v>
      </c>
      <c r="E51" s="165">
        <v>15</v>
      </c>
      <c r="F51" s="166"/>
      <c r="G51" s="167">
        <f t="shared" si="0"/>
        <v>0</v>
      </c>
      <c r="H51" s="152">
        <v>0</v>
      </c>
      <c r="I51" s="152">
        <f t="shared" si="1"/>
        <v>0</v>
      </c>
      <c r="J51" s="152">
        <v>753</v>
      </c>
      <c r="K51" s="152">
        <f t="shared" si="2"/>
        <v>11295</v>
      </c>
      <c r="L51" s="152">
        <v>15</v>
      </c>
      <c r="M51" s="152">
        <f t="shared" si="3"/>
        <v>0</v>
      </c>
      <c r="N51" s="152">
        <v>0</v>
      </c>
      <c r="O51" s="152">
        <f t="shared" si="4"/>
        <v>0</v>
      </c>
      <c r="P51" s="152">
        <v>0</v>
      </c>
      <c r="Q51" s="152">
        <f t="shared" si="5"/>
        <v>0</v>
      </c>
      <c r="R51" s="152"/>
      <c r="S51" s="152" t="s">
        <v>134</v>
      </c>
      <c r="T51" s="152" t="s">
        <v>135</v>
      </c>
      <c r="U51" s="152">
        <v>0</v>
      </c>
      <c r="V51" s="152">
        <f t="shared" si="6"/>
        <v>0</v>
      </c>
      <c r="W51" s="152"/>
      <c r="X51" s="152" t="s">
        <v>136</v>
      </c>
      <c r="Y51" s="147"/>
      <c r="Z51" s="147"/>
      <c r="AA51" s="147"/>
      <c r="AB51" s="147"/>
      <c r="AC51" s="147"/>
      <c r="AD51" s="147"/>
      <c r="AE51" s="147"/>
      <c r="AF51" s="147"/>
      <c r="AG51" s="147" t="s">
        <v>137</v>
      </c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outlineLevel="1" x14ac:dyDescent="0.25">
      <c r="A52" s="150"/>
      <c r="B52" s="151"/>
      <c r="C52" s="237" t="s">
        <v>303</v>
      </c>
      <c r="D52" s="238"/>
      <c r="E52" s="238"/>
      <c r="F52" s="238"/>
      <c r="G52" s="238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47"/>
      <c r="Z52" s="147"/>
      <c r="AA52" s="147"/>
      <c r="AB52" s="147"/>
      <c r="AC52" s="147"/>
      <c r="AD52" s="147"/>
      <c r="AE52" s="147"/>
      <c r="AF52" s="147"/>
      <c r="AG52" s="147" t="s">
        <v>151</v>
      </c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</row>
    <row r="53" spans="1:60" ht="26.4" x14ac:dyDescent="0.25">
      <c r="A53" s="156" t="s">
        <v>129</v>
      </c>
      <c r="B53" s="157" t="s">
        <v>82</v>
      </c>
      <c r="C53" s="175" t="s">
        <v>83</v>
      </c>
      <c r="D53" s="158"/>
      <c r="E53" s="159"/>
      <c r="F53" s="160"/>
      <c r="G53" s="161">
        <f>SUMIF(AG54:AG55,"&lt;&gt;NOR",G54:G55)</f>
        <v>0</v>
      </c>
      <c r="H53" s="155"/>
      <c r="I53" s="155">
        <f>SUM(I54:I55)</f>
        <v>63.6</v>
      </c>
      <c r="J53" s="155"/>
      <c r="K53" s="155">
        <f>SUM(K54:K55)</f>
        <v>4070.4</v>
      </c>
      <c r="L53" s="155"/>
      <c r="M53" s="155">
        <f>SUM(M54:M55)</f>
        <v>0</v>
      </c>
      <c r="N53" s="155"/>
      <c r="O53" s="155">
        <f>SUM(O54:O55)</f>
        <v>0</v>
      </c>
      <c r="P53" s="155"/>
      <c r="Q53" s="155">
        <f>SUM(Q54:Q55)</f>
        <v>0</v>
      </c>
      <c r="R53" s="155"/>
      <c r="S53" s="155"/>
      <c r="T53" s="155"/>
      <c r="U53" s="155"/>
      <c r="V53" s="155">
        <f>SUM(V54:V55)</f>
        <v>19.72</v>
      </c>
      <c r="W53" s="155"/>
      <c r="X53" s="155"/>
      <c r="AG53" t="s">
        <v>130</v>
      </c>
    </row>
    <row r="54" spans="1:60" outlineLevel="1" x14ac:dyDescent="0.25">
      <c r="A54" s="162">
        <v>18</v>
      </c>
      <c r="B54" s="163" t="s">
        <v>304</v>
      </c>
      <c r="C54" s="176" t="s">
        <v>305</v>
      </c>
      <c r="D54" s="164" t="s">
        <v>142</v>
      </c>
      <c r="E54" s="165">
        <v>63.6</v>
      </c>
      <c r="F54" s="166"/>
      <c r="G54" s="167">
        <f>ROUND(E54*F54,2)</f>
        <v>0</v>
      </c>
      <c r="H54" s="152">
        <v>1</v>
      </c>
      <c r="I54" s="152">
        <f>ROUND(E54*H54,2)</f>
        <v>63.6</v>
      </c>
      <c r="J54" s="152">
        <v>64</v>
      </c>
      <c r="K54" s="152">
        <f>ROUND(E54*J54,2)</f>
        <v>4070.4</v>
      </c>
      <c r="L54" s="152">
        <v>15</v>
      </c>
      <c r="M54" s="152">
        <f>G54*(1+L54/100)</f>
        <v>0</v>
      </c>
      <c r="N54" s="152">
        <v>4.0000000000000003E-5</v>
      </c>
      <c r="O54" s="152">
        <f>ROUND(E54*N54,2)</f>
        <v>0</v>
      </c>
      <c r="P54" s="152">
        <v>0</v>
      </c>
      <c r="Q54" s="152">
        <f>ROUND(E54*P54,2)</f>
        <v>0</v>
      </c>
      <c r="R54" s="152"/>
      <c r="S54" s="152" t="s">
        <v>134</v>
      </c>
      <c r="T54" s="152" t="s">
        <v>204</v>
      </c>
      <c r="U54" s="152">
        <v>0.31</v>
      </c>
      <c r="V54" s="152">
        <f>ROUND(E54*U54,2)</f>
        <v>19.72</v>
      </c>
      <c r="W54" s="152"/>
      <c r="X54" s="152" t="s">
        <v>136</v>
      </c>
      <c r="Y54" s="147"/>
      <c r="Z54" s="147"/>
      <c r="AA54" s="147"/>
      <c r="AB54" s="147"/>
      <c r="AC54" s="147"/>
      <c r="AD54" s="147"/>
      <c r="AE54" s="147"/>
      <c r="AF54" s="147"/>
      <c r="AG54" s="147" t="s">
        <v>137</v>
      </c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</row>
    <row r="55" spans="1:60" outlineLevel="1" x14ac:dyDescent="0.25">
      <c r="A55" s="150"/>
      <c r="B55" s="151"/>
      <c r="C55" s="177" t="s">
        <v>306</v>
      </c>
      <c r="D55" s="153"/>
      <c r="E55" s="154">
        <v>63.6</v>
      </c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47"/>
      <c r="Z55" s="147"/>
      <c r="AA55" s="147"/>
      <c r="AB55" s="147"/>
      <c r="AC55" s="147"/>
      <c r="AD55" s="147"/>
      <c r="AE55" s="147"/>
      <c r="AF55" s="147"/>
      <c r="AG55" s="147" t="s">
        <v>139</v>
      </c>
      <c r="AH55" s="147">
        <v>0</v>
      </c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x14ac:dyDescent="0.25">
      <c r="A56" s="156" t="s">
        <v>129</v>
      </c>
      <c r="B56" s="157" t="s">
        <v>72</v>
      </c>
      <c r="C56" s="175" t="s">
        <v>73</v>
      </c>
      <c r="D56" s="158"/>
      <c r="E56" s="159"/>
      <c r="F56" s="160"/>
      <c r="G56" s="161">
        <f>SUMIF(AG57:AG59,"&lt;&gt;NOR",G57:G59)</f>
        <v>0</v>
      </c>
      <c r="H56" s="155"/>
      <c r="I56" s="155">
        <f>SUM(I57:I59)</f>
        <v>0</v>
      </c>
      <c r="J56" s="155"/>
      <c r="K56" s="155">
        <f>SUM(K57:K59)</f>
        <v>4070.15</v>
      </c>
      <c r="L56" s="155"/>
      <c r="M56" s="155">
        <f>SUM(M57:M59)</f>
        <v>0</v>
      </c>
      <c r="N56" s="155"/>
      <c r="O56" s="155">
        <f>SUM(O57:O59)</f>
        <v>0.01</v>
      </c>
      <c r="P56" s="155"/>
      <c r="Q56" s="155">
        <f>SUM(Q57:Q59)</f>
        <v>9.14</v>
      </c>
      <c r="R56" s="155"/>
      <c r="S56" s="155"/>
      <c r="T56" s="155"/>
      <c r="U56" s="155"/>
      <c r="V56" s="155">
        <f>SUM(V57:V59)</f>
        <v>7.71</v>
      </c>
      <c r="W56" s="155"/>
      <c r="X56" s="155"/>
      <c r="AG56" t="s">
        <v>130</v>
      </c>
    </row>
    <row r="57" spans="1:60" ht="20.399999999999999" outlineLevel="1" x14ac:dyDescent="0.25">
      <c r="A57" s="162">
        <v>19</v>
      </c>
      <c r="B57" s="163" t="s">
        <v>307</v>
      </c>
      <c r="C57" s="176" t="s">
        <v>308</v>
      </c>
      <c r="D57" s="164" t="s">
        <v>259</v>
      </c>
      <c r="E57" s="165">
        <v>5.0750000000000002</v>
      </c>
      <c r="F57" s="166"/>
      <c r="G57" s="167">
        <f>ROUND(E57*F57,2)</f>
        <v>0</v>
      </c>
      <c r="H57" s="152">
        <v>0</v>
      </c>
      <c r="I57" s="152">
        <f>ROUND(E57*H57,2)</f>
        <v>0</v>
      </c>
      <c r="J57" s="152">
        <v>802</v>
      </c>
      <c r="K57" s="152">
        <f>ROUND(E57*J57,2)</f>
        <v>4070.15</v>
      </c>
      <c r="L57" s="152">
        <v>15</v>
      </c>
      <c r="M57" s="152">
        <f>G57*(1+L57/100)</f>
        <v>0</v>
      </c>
      <c r="N57" s="152">
        <v>1.2800000000000001E-3</v>
      </c>
      <c r="O57" s="152">
        <f>ROUND(E57*N57,2)</f>
        <v>0.01</v>
      </c>
      <c r="P57" s="152">
        <v>1.8</v>
      </c>
      <c r="Q57" s="152">
        <f>ROUND(E57*P57,2)</f>
        <v>9.14</v>
      </c>
      <c r="R57" s="152"/>
      <c r="S57" s="152" t="s">
        <v>203</v>
      </c>
      <c r="T57" s="152" t="s">
        <v>134</v>
      </c>
      <c r="U57" s="152">
        <v>1.52</v>
      </c>
      <c r="V57" s="152">
        <f>ROUND(E57*U57,2)</f>
        <v>7.71</v>
      </c>
      <c r="W57" s="152"/>
      <c r="X57" s="152" t="s">
        <v>136</v>
      </c>
      <c r="Y57" s="147"/>
      <c r="Z57" s="147"/>
      <c r="AA57" s="147"/>
      <c r="AB57" s="147"/>
      <c r="AC57" s="147"/>
      <c r="AD57" s="147"/>
      <c r="AE57" s="147"/>
      <c r="AF57" s="147"/>
      <c r="AG57" s="147" t="s">
        <v>137</v>
      </c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outlineLevel="1" x14ac:dyDescent="0.25">
      <c r="A58" s="150"/>
      <c r="B58" s="151"/>
      <c r="C58" s="177" t="s">
        <v>309</v>
      </c>
      <c r="D58" s="153"/>
      <c r="E58" s="154">
        <v>10.15</v>
      </c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47"/>
      <c r="Z58" s="147"/>
      <c r="AA58" s="147"/>
      <c r="AB58" s="147"/>
      <c r="AC58" s="147"/>
      <c r="AD58" s="147"/>
      <c r="AE58" s="147"/>
      <c r="AF58" s="147"/>
      <c r="AG58" s="147" t="s">
        <v>139</v>
      </c>
      <c r="AH58" s="147">
        <v>0</v>
      </c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outlineLevel="1" x14ac:dyDescent="0.25">
      <c r="A59" s="150"/>
      <c r="B59" s="151"/>
      <c r="C59" s="177" t="s">
        <v>310</v>
      </c>
      <c r="D59" s="153"/>
      <c r="E59" s="154">
        <v>-5.0750000000000002</v>
      </c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47"/>
      <c r="Z59" s="147"/>
      <c r="AA59" s="147"/>
      <c r="AB59" s="147"/>
      <c r="AC59" s="147"/>
      <c r="AD59" s="147"/>
      <c r="AE59" s="147"/>
      <c r="AF59" s="147"/>
      <c r="AG59" s="147" t="s">
        <v>139</v>
      </c>
      <c r="AH59" s="147">
        <v>0</v>
      </c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</row>
    <row r="60" spans="1:60" x14ac:dyDescent="0.25">
      <c r="A60" s="156" t="s">
        <v>129</v>
      </c>
      <c r="B60" s="157" t="s">
        <v>84</v>
      </c>
      <c r="C60" s="175" t="s">
        <v>85</v>
      </c>
      <c r="D60" s="158"/>
      <c r="E60" s="159"/>
      <c r="F60" s="160"/>
      <c r="G60" s="161">
        <f>SUMIF(AG61:AG61,"&lt;&gt;NOR",G61:G61)</f>
        <v>0</v>
      </c>
      <c r="H60" s="155"/>
      <c r="I60" s="155">
        <f>SUM(I61:I61)</f>
        <v>0</v>
      </c>
      <c r="J60" s="155"/>
      <c r="K60" s="155">
        <f>SUM(K61:K61)</f>
        <v>4099.68</v>
      </c>
      <c r="L60" s="155"/>
      <c r="M60" s="155">
        <f>SUM(M61:M61)</f>
        <v>0</v>
      </c>
      <c r="N60" s="155"/>
      <c r="O60" s="155">
        <f>SUM(O61:O61)</f>
        <v>0</v>
      </c>
      <c r="P60" s="155"/>
      <c r="Q60" s="155">
        <f>SUM(Q61:Q61)</f>
        <v>0</v>
      </c>
      <c r="R60" s="155"/>
      <c r="S60" s="155"/>
      <c r="T60" s="155"/>
      <c r="U60" s="155"/>
      <c r="V60" s="155">
        <f>SUM(V61:V61)</f>
        <v>4.33</v>
      </c>
      <c r="W60" s="155"/>
      <c r="X60" s="155"/>
      <c r="AG60" t="s">
        <v>130</v>
      </c>
    </row>
    <row r="61" spans="1:60" outlineLevel="1" x14ac:dyDescent="0.25">
      <c r="A61" s="169">
        <v>20</v>
      </c>
      <c r="B61" s="170" t="s">
        <v>189</v>
      </c>
      <c r="C61" s="178" t="s">
        <v>190</v>
      </c>
      <c r="D61" s="171" t="s">
        <v>168</v>
      </c>
      <c r="E61" s="172">
        <v>13.96823</v>
      </c>
      <c r="F61" s="173"/>
      <c r="G61" s="174">
        <f>ROUND(E61*F61,2)</f>
        <v>0</v>
      </c>
      <c r="H61" s="152">
        <v>0</v>
      </c>
      <c r="I61" s="152">
        <f>ROUND(E61*H61,2)</f>
        <v>0</v>
      </c>
      <c r="J61" s="152">
        <v>293.5</v>
      </c>
      <c r="K61" s="152">
        <f>ROUND(E61*J61,2)</f>
        <v>4099.68</v>
      </c>
      <c r="L61" s="152">
        <v>15</v>
      </c>
      <c r="M61" s="152">
        <f>G61*(1+L61/100)</f>
        <v>0</v>
      </c>
      <c r="N61" s="152">
        <v>0</v>
      </c>
      <c r="O61" s="152">
        <f>ROUND(E61*N61,2)</f>
        <v>0</v>
      </c>
      <c r="P61" s="152">
        <v>0</v>
      </c>
      <c r="Q61" s="152">
        <f>ROUND(E61*P61,2)</f>
        <v>0</v>
      </c>
      <c r="R61" s="152"/>
      <c r="S61" s="152" t="s">
        <v>134</v>
      </c>
      <c r="T61" s="152" t="s">
        <v>143</v>
      </c>
      <c r="U61" s="152">
        <v>0.31</v>
      </c>
      <c r="V61" s="152">
        <f>ROUND(E61*U61,2)</f>
        <v>4.33</v>
      </c>
      <c r="W61" s="152"/>
      <c r="X61" s="152" t="s">
        <v>136</v>
      </c>
      <c r="Y61" s="147"/>
      <c r="Z61" s="147"/>
      <c r="AA61" s="147"/>
      <c r="AB61" s="147"/>
      <c r="AC61" s="147"/>
      <c r="AD61" s="147"/>
      <c r="AE61" s="147"/>
      <c r="AF61" s="147"/>
      <c r="AG61" s="147" t="s">
        <v>137</v>
      </c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</row>
    <row r="62" spans="1:60" x14ac:dyDescent="0.25">
      <c r="A62" s="156" t="s">
        <v>129</v>
      </c>
      <c r="B62" s="157" t="s">
        <v>90</v>
      </c>
      <c r="C62" s="175" t="s">
        <v>91</v>
      </c>
      <c r="D62" s="158"/>
      <c r="E62" s="159"/>
      <c r="F62" s="160"/>
      <c r="G62" s="161">
        <f>SUMIF(AG63:AG80,"&lt;&gt;NOR",G63:G80)</f>
        <v>0</v>
      </c>
      <c r="H62" s="155"/>
      <c r="I62" s="155">
        <f>SUM(I63:I80)</f>
        <v>23609.22</v>
      </c>
      <c r="J62" s="155"/>
      <c r="K62" s="155">
        <f>SUM(K63:K80)</f>
        <v>130853.90999999999</v>
      </c>
      <c r="L62" s="155"/>
      <c r="M62" s="155">
        <f>SUM(M63:M80)</f>
        <v>0</v>
      </c>
      <c r="N62" s="155"/>
      <c r="O62" s="155">
        <f>SUM(O63:O80)</f>
        <v>1.9699999999999998</v>
      </c>
      <c r="P62" s="155"/>
      <c r="Q62" s="155">
        <f>SUM(Q63:Q80)</f>
        <v>1.17</v>
      </c>
      <c r="R62" s="155"/>
      <c r="S62" s="155"/>
      <c r="T62" s="155"/>
      <c r="U62" s="155"/>
      <c r="V62" s="155">
        <f>SUM(V63:V80)</f>
        <v>179.89</v>
      </c>
      <c r="W62" s="155"/>
      <c r="X62" s="155"/>
      <c r="AG62" t="s">
        <v>130</v>
      </c>
    </row>
    <row r="63" spans="1:60" outlineLevel="1" x14ac:dyDescent="0.25">
      <c r="A63" s="169">
        <v>21</v>
      </c>
      <c r="B63" s="170" t="s">
        <v>311</v>
      </c>
      <c r="C63" s="178" t="s">
        <v>312</v>
      </c>
      <c r="D63" s="171" t="s">
        <v>133</v>
      </c>
      <c r="E63" s="172">
        <v>83.82</v>
      </c>
      <c r="F63" s="173"/>
      <c r="G63" s="174">
        <f>ROUND(E63*F63,2)</f>
        <v>0</v>
      </c>
      <c r="H63" s="152">
        <v>0</v>
      </c>
      <c r="I63" s="152">
        <f>ROUND(E63*H63,2)</f>
        <v>0</v>
      </c>
      <c r="J63" s="152">
        <v>68.3</v>
      </c>
      <c r="K63" s="152">
        <f>ROUND(E63*J63,2)</f>
        <v>5724.91</v>
      </c>
      <c r="L63" s="152">
        <v>15</v>
      </c>
      <c r="M63" s="152">
        <f>G63*(1+L63/100)</f>
        <v>0</v>
      </c>
      <c r="N63" s="152">
        <v>0</v>
      </c>
      <c r="O63" s="152">
        <f>ROUND(E63*N63,2)</f>
        <v>0</v>
      </c>
      <c r="P63" s="152">
        <v>1.4E-2</v>
      </c>
      <c r="Q63" s="152">
        <f>ROUND(E63*P63,2)</f>
        <v>1.17</v>
      </c>
      <c r="R63" s="152"/>
      <c r="S63" s="152" t="s">
        <v>134</v>
      </c>
      <c r="T63" s="152" t="s">
        <v>135</v>
      </c>
      <c r="U63" s="152">
        <v>0.128</v>
      </c>
      <c r="V63" s="152">
        <f>ROUND(E63*U63,2)</f>
        <v>10.73</v>
      </c>
      <c r="W63" s="152"/>
      <c r="X63" s="152" t="s">
        <v>136</v>
      </c>
      <c r="Y63" s="147"/>
      <c r="Z63" s="147"/>
      <c r="AA63" s="147"/>
      <c r="AB63" s="147"/>
      <c r="AC63" s="147"/>
      <c r="AD63" s="147"/>
      <c r="AE63" s="147"/>
      <c r="AF63" s="147"/>
      <c r="AG63" s="147" t="s">
        <v>137</v>
      </c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</row>
    <row r="64" spans="1:60" outlineLevel="1" x14ac:dyDescent="0.25">
      <c r="A64" s="162">
        <v>22</v>
      </c>
      <c r="B64" s="163" t="s">
        <v>313</v>
      </c>
      <c r="C64" s="176" t="s">
        <v>314</v>
      </c>
      <c r="D64" s="164" t="s">
        <v>133</v>
      </c>
      <c r="E64" s="165">
        <v>83.82</v>
      </c>
      <c r="F64" s="166"/>
      <c r="G64" s="167">
        <f>ROUND(E64*F64,2)</f>
        <v>0</v>
      </c>
      <c r="H64" s="152">
        <v>5.99</v>
      </c>
      <c r="I64" s="152">
        <f>ROUND(E64*H64,2)</f>
        <v>502.08</v>
      </c>
      <c r="J64" s="152">
        <v>256.51</v>
      </c>
      <c r="K64" s="152">
        <f>ROUND(E64*J64,2)</f>
        <v>21500.67</v>
      </c>
      <c r="L64" s="152">
        <v>15</v>
      </c>
      <c r="M64" s="152">
        <f>G64*(1+L64/100)</f>
        <v>0</v>
      </c>
      <c r="N64" s="152">
        <v>9.8999999999999999E-4</v>
      </c>
      <c r="O64" s="152">
        <f>ROUND(E64*N64,2)</f>
        <v>0.08</v>
      </c>
      <c r="P64" s="152">
        <v>0</v>
      </c>
      <c r="Q64" s="152">
        <f>ROUND(E64*P64,2)</f>
        <v>0</v>
      </c>
      <c r="R64" s="152"/>
      <c r="S64" s="152" t="s">
        <v>203</v>
      </c>
      <c r="T64" s="152" t="s">
        <v>204</v>
      </c>
      <c r="U64" s="152">
        <v>0.41</v>
      </c>
      <c r="V64" s="152">
        <f>ROUND(E64*U64,2)</f>
        <v>34.369999999999997</v>
      </c>
      <c r="W64" s="152"/>
      <c r="X64" s="152" t="s">
        <v>136</v>
      </c>
      <c r="Y64" s="147"/>
      <c r="Z64" s="147"/>
      <c r="AA64" s="147"/>
      <c r="AB64" s="147"/>
      <c r="AC64" s="147"/>
      <c r="AD64" s="147"/>
      <c r="AE64" s="147"/>
      <c r="AF64" s="147"/>
      <c r="AG64" s="147" t="s">
        <v>225</v>
      </c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</row>
    <row r="65" spans="1:60" outlineLevel="1" x14ac:dyDescent="0.25">
      <c r="A65" s="150"/>
      <c r="B65" s="151"/>
      <c r="C65" s="177" t="s">
        <v>315</v>
      </c>
      <c r="D65" s="153"/>
      <c r="E65" s="154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47"/>
      <c r="Z65" s="147"/>
      <c r="AA65" s="147"/>
      <c r="AB65" s="147"/>
      <c r="AC65" s="147"/>
      <c r="AD65" s="147"/>
      <c r="AE65" s="147"/>
      <c r="AF65" s="147"/>
      <c r="AG65" s="147" t="s">
        <v>139</v>
      </c>
      <c r="AH65" s="147">
        <v>0</v>
      </c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outlineLevel="1" x14ac:dyDescent="0.25">
      <c r="A66" s="150"/>
      <c r="B66" s="151"/>
      <c r="C66" s="177" t="s">
        <v>316</v>
      </c>
      <c r="D66" s="153"/>
      <c r="E66" s="154">
        <v>9.9</v>
      </c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47"/>
      <c r="Z66" s="147"/>
      <c r="AA66" s="147"/>
      <c r="AB66" s="147"/>
      <c r="AC66" s="147"/>
      <c r="AD66" s="147"/>
      <c r="AE66" s="147"/>
      <c r="AF66" s="147"/>
      <c r="AG66" s="147" t="s">
        <v>139</v>
      </c>
      <c r="AH66" s="147">
        <v>0</v>
      </c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outlineLevel="1" x14ac:dyDescent="0.25">
      <c r="A67" s="150"/>
      <c r="B67" s="151"/>
      <c r="C67" s="177" t="s">
        <v>317</v>
      </c>
      <c r="D67" s="153"/>
      <c r="E67" s="154">
        <v>7.92</v>
      </c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47"/>
      <c r="Z67" s="147"/>
      <c r="AA67" s="147"/>
      <c r="AB67" s="147"/>
      <c r="AC67" s="147"/>
      <c r="AD67" s="147"/>
      <c r="AE67" s="147"/>
      <c r="AF67" s="147"/>
      <c r="AG67" s="147" t="s">
        <v>139</v>
      </c>
      <c r="AH67" s="147">
        <v>0</v>
      </c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</row>
    <row r="68" spans="1:60" outlineLevel="1" x14ac:dyDescent="0.25">
      <c r="A68" s="150"/>
      <c r="B68" s="151"/>
      <c r="C68" s="177" t="s">
        <v>318</v>
      </c>
      <c r="D68" s="153"/>
      <c r="E68" s="154">
        <v>66</v>
      </c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47"/>
      <c r="Z68" s="147"/>
      <c r="AA68" s="147"/>
      <c r="AB68" s="147"/>
      <c r="AC68" s="147"/>
      <c r="AD68" s="147"/>
      <c r="AE68" s="147"/>
      <c r="AF68" s="147"/>
      <c r="AG68" s="147" t="s">
        <v>139</v>
      </c>
      <c r="AH68" s="147">
        <v>0</v>
      </c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</row>
    <row r="69" spans="1:60" ht="20.399999999999999" outlineLevel="1" x14ac:dyDescent="0.25">
      <c r="A69" s="162">
        <v>23</v>
      </c>
      <c r="B69" s="163" t="s">
        <v>319</v>
      </c>
      <c r="C69" s="176" t="s">
        <v>320</v>
      </c>
      <c r="D69" s="164" t="s">
        <v>142</v>
      </c>
      <c r="E69" s="165">
        <v>345.6</v>
      </c>
      <c r="F69" s="166"/>
      <c r="G69" s="167">
        <f>ROUND(E69*F69,2)</f>
        <v>0</v>
      </c>
      <c r="H69" s="152">
        <v>16.82</v>
      </c>
      <c r="I69" s="152">
        <f>ROUND(E69*H69,2)</f>
        <v>5812.99</v>
      </c>
      <c r="J69" s="152">
        <v>28.48</v>
      </c>
      <c r="K69" s="152">
        <f>ROUND(E69*J69,2)</f>
        <v>9842.69</v>
      </c>
      <c r="L69" s="152">
        <v>15</v>
      </c>
      <c r="M69" s="152">
        <f>G69*(1+L69/100)</f>
        <v>0</v>
      </c>
      <c r="N69" s="152">
        <v>1.4499999999999999E-3</v>
      </c>
      <c r="O69" s="152">
        <f>ROUND(E69*N69,2)</f>
        <v>0.5</v>
      </c>
      <c r="P69" s="152">
        <v>0</v>
      </c>
      <c r="Q69" s="152">
        <f>ROUND(E69*P69,2)</f>
        <v>0</v>
      </c>
      <c r="R69" s="152"/>
      <c r="S69" s="152" t="s">
        <v>134</v>
      </c>
      <c r="T69" s="152" t="s">
        <v>321</v>
      </c>
      <c r="U69" s="152">
        <v>0.06</v>
      </c>
      <c r="V69" s="152">
        <f>ROUND(E69*U69,2)</f>
        <v>20.74</v>
      </c>
      <c r="W69" s="152"/>
      <c r="X69" s="152" t="s">
        <v>136</v>
      </c>
      <c r="Y69" s="147"/>
      <c r="Z69" s="147"/>
      <c r="AA69" s="147"/>
      <c r="AB69" s="147"/>
      <c r="AC69" s="147"/>
      <c r="AD69" s="147"/>
      <c r="AE69" s="147"/>
      <c r="AF69" s="147"/>
      <c r="AG69" s="147" t="s">
        <v>137</v>
      </c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</row>
    <row r="70" spans="1:60" outlineLevel="1" x14ac:dyDescent="0.25">
      <c r="A70" s="150"/>
      <c r="B70" s="151"/>
      <c r="C70" s="237" t="s">
        <v>322</v>
      </c>
      <c r="D70" s="238"/>
      <c r="E70" s="238"/>
      <c r="F70" s="238"/>
      <c r="G70" s="238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47"/>
      <c r="Z70" s="147"/>
      <c r="AA70" s="147"/>
      <c r="AB70" s="147"/>
      <c r="AC70" s="147"/>
      <c r="AD70" s="147"/>
      <c r="AE70" s="147"/>
      <c r="AF70" s="147"/>
      <c r="AG70" s="147" t="s">
        <v>151</v>
      </c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</row>
    <row r="71" spans="1:60" ht="20.399999999999999" outlineLevel="1" x14ac:dyDescent="0.25">
      <c r="A71" s="150"/>
      <c r="B71" s="151"/>
      <c r="C71" s="177" t="s">
        <v>323</v>
      </c>
      <c r="D71" s="153"/>
      <c r="E71" s="154">
        <v>345.6</v>
      </c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47"/>
      <c r="Z71" s="147"/>
      <c r="AA71" s="147"/>
      <c r="AB71" s="147"/>
      <c r="AC71" s="147"/>
      <c r="AD71" s="147"/>
      <c r="AE71" s="147"/>
      <c r="AF71" s="147"/>
      <c r="AG71" s="147" t="s">
        <v>139</v>
      </c>
      <c r="AH71" s="147">
        <v>0</v>
      </c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ht="20.399999999999999" outlineLevel="1" x14ac:dyDescent="0.25">
      <c r="A72" s="162">
        <v>24</v>
      </c>
      <c r="B72" s="163" t="s">
        <v>324</v>
      </c>
      <c r="C72" s="176" t="s">
        <v>325</v>
      </c>
      <c r="D72" s="164" t="s">
        <v>142</v>
      </c>
      <c r="E72" s="165">
        <v>345.6</v>
      </c>
      <c r="F72" s="166"/>
      <c r="G72" s="167">
        <f>ROUND(E72*F72,2)</f>
        <v>0</v>
      </c>
      <c r="H72" s="152">
        <v>31.83</v>
      </c>
      <c r="I72" s="152">
        <f>ROUND(E72*H72,2)</f>
        <v>11000.45</v>
      </c>
      <c r="J72" s="152">
        <v>83.17</v>
      </c>
      <c r="K72" s="152">
        <f>ROUND(E72*J72,2)</f>
        <v>28743.55</v>
      </c>
      <c r="L72" s="152">
        <v>15</v>
      </c>
      <c r="M72" s="152">
        <f>G72*(1+L72/100)</f>
        <v>0</v>
      </c>
      <c r="N72" s="152">
        <v>2.7499999999999998E-3</v>
      </c>
      <c r="O72" s="152">
        <f>ROUND(E72*N72,2)</f>
        <v>0.95</v>
      </c>
      <c r="P72" s="152">
        <v>0</v>
      </c>
      <c r="Q72" s="152">
        <f>ROUND(E72*P72,2)</f>
        <v>0</v>
      </c>
      <c r="R72" s="152"/>
      <c r="S72" s="152" t="s">
        <v>134</v>
      </c>
      <c r="T72" s="152" t="s">
        <v>135</v>
      </c>
      <c r="U72" s="152">
        <v>0.16</v>
      </c>
      <c r="V72" s="152">
        <f>ROUND(E72*U72,2)</f>
        <v>55.3</v>
      </c>
      <c r="W72" s="152"/>
      <c r="X72" s="152" t="s">
        <v>136</v>
      </c>
      <c r="Y72" s="147"/>
      <c r="Z72" s="147"/>
      <c r="AA72" s="147"/>
      <c r="AB72" s="147"/>
      <c r="AC72" s="147"/>
      <c r="AD72" s="147"/>
      <c r="AE72" s="147"/>
      <c r="AF72" s="147"/>
      <c r="AG72" s="147" t="s">
        <v>225</v>
      </c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</row>
    <row r="73" spans="1:60" ht="20.399999999999999" outlineLevel="1" x14ac:dyDescent="0.25">
      <c r="A73" s="150"/>
      <c r="B73" s="151"/>
      <c r="C73" s="177" t="s">
        <v>323</v>
      </c>
      <c r="D73" s="153"/>
      <c r="E73" s="154">
        <v>345.6</v>
      </c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47"/>
      <c r="Z73" s="147"/>
      <c r="AA73" s="147"/>
      <c r="AB73" s="147"/>
      <c r="AC73" s="147"/>
      <c r="AD73" s="147"/>
      <c r="AE73" s="147"/>
      <c r="AF73" s="147"/>
      <c r="AG73" s="147" t="s">
        <v>139</v>
      </c>
      <c r="AH73" s="147">
        <v>0</v>
      </c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</row>
    <row r="74" spans="1:60" outlineLevel="1" x14ac:dyDescent="0.25">
      <c r="A74" s="162">
        <v>25</v>
      </c>
      <c r="B74" s="163" t="s">
        <v>326</v>
      </c>
      <c r="C74" s="176" t="s">
        <v>327</v>
      </c>
      <c r="D74" s="164" t="s">
        <v>259</v>
      </c>
      <c r="E74" s="165">
        <v>0.75600000000000001</v>
      </c>
      <c r="F74" s="166"/>
      <c r="G74" s="167">
        <f>ROUND(E74*F74,2)</f>
        <v>0</v>
      </c>
      <c r="H74" s="152">
        <v>1125</v>
      </c>
      <c r="I74" s="152">
        <f>ROUND(E74*H74,2)</f>
        <v>850.5</v>
      </c>
      <c r="J74" s="152">
        <v>0</v>
      </c>
      <c r="K74" s="152">
        <f>ROUND(E74*J74,2)</f>
        <v>0</v>
      </c>
      <c r="L74" s="152">
        <v>15</v>
      </c>
      <c r="M74" s="152">
        <f>G74*(1+L74/100)</f>
        <v>0</v>
      </c>
      <c r="N74" s="152">
        <v>2.3570000000000001E-2</v>
      </c>
      <c r="O74" s="152">
        <f>ROUND(E74*N74,2)</f>
        <v>0.02</v>
      </c>
      <c r="P74" s="152">
        <v>0</v>
      </c>
      <c r="Q74" s="152">
        <f>ROUND(E74*P74,2)</f>
        <v>0</v>
      </c>
      <c r="R74" s="152"/>
      <c r="S74" s="152" t="s">
        <v>134</v>
      </c>
      <c r="T74" s="152" t="s">
        <v>204</v>
      </c>
      <c r="U74" s="152">
        <v>0</v>
      </c>
      <c r="V74" s="152">
        <f>ROUND(E74*U74,2)</f>
        <v>0</v>
      </c>
      <c r="W74" s="152"/>
      <c r="X74" s="152" t="s">
        <v>136</v>
      </c>
      <c r="Y74" s="147"/>
      <c r="Z74" s="147"/>
      <c r="AA74" s="147"/>
      <c r="AB74" s="147"/>
      <c r="AC74" s="147"/>
      <c r="AD74" s="147"/>
      <c r="AE74" s="147"/>
      <c r="AF74" s="147"/>
      <c r="AG74" s="147" t="s">
        <v>225</v>
      </c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outlineLevel="1" x14ac:dyDescent="0.25">
      <c r="A75" s="150"/>
      <c r="B75" s="151"/>
      <c r="C75" s="177" t="s">
        <v>328</v>
      </c>
      <c r="D75" s="153"/>
      <c r="E75" s="154">
        <v>0.75600000000000001</v>
      </c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47"/>
      <c r="Z75" s="147"/>
      <c r="AA75" s="147"/>
      <c r="AB75" s="147"/>
      <c r="AC75" s="147"/>
      <c r="AD75" s="147"/>
      <c r="AE75" s="147"/>
      <c r="AF75" s="147"/>
      <c r="AG75" s="147" t="s">
        <v>139</v>
      </c>
      <c r="AH75" s="147">
        <v>0</v>
      </c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</row>
    <row r="76" spans="1:60" outlineLevel="1" x14ac:dyDescent="0.25">
      <c r="A76" s="162">
        <v>26</v>
      </c>
      <c r="B76" s="163" t="s">
        <v>329</v>
      </c>
      <c r="C76" s="176" t="s">
        <v>330</v>
      </c>
      <c r="D76" s="164" t="s">
        <v>142</v>
      </c>
      <c r="E76" s="165">
        <v>345.6</v>
      </c>
      <c r="F76" s="166"/>
      <c r="G76" s="167">
        <f>ROUND(E76*F76,2)</f>
        <v>0</v>
      </c>
      <c r="H76" s="152">
        <v>0</v>
      </c>
      <c r="I76" s="152">
        <f>ROUND(E76*H76,2)</f>
        <v>0</v>
      </c>
      <c r="J76" s="152">
        <v>180</v>
      </c>
      <c r="K76" s="152">
        <f>ROUND(E76*J76,2)</f>
        <v>62208</v>
      </c>
      <c r="L76" s="152">
        <v>15</v>
      </c>
      <c r="M76" s="152">
        <f>G76*(1+L76/100)</f>
        <v>0</v>
      </c>
      <c r="N76" s="152">
        <v>0</v>
      </c>
      <c r="O76" s="152">
        <f>ROUND(E76*N76,2)</f>
        <v>0</v>
      </c>
      <c r="P76" s="152">
        <v>0</v>
      </c>
      <c r="Q76" s="152">
        <f>ROUND(E76*P76,2)</f>
        <v>0</v>
      </c>
      <c r="R76" s="152"/>
      <c r="S76" s="152" t="s">
        <v>203</v>
      </c>
      <c r="T76" s="152" t="s">
        <v>204</v>
      </c>
      <c r="U76" s="152">
        <v>0.16</v>
      </c>
      <c r="V76" s="152">
        <f>ROUND(E76*U76,2)</f>
        <v>55.3</v>
      </c>
      <c r="W76" s="152"/>
      <c r="X76" s="152" t="s">
        <v>136</v>
      </c>
      <c r="Y76" s="147"/>
      <c r="Z76" s="147"/>
      <c r="AA76" s="147"/>
      <c r="AB76" s="147"/>
      <c r="AC76" s="147"/>
      <c r="AD76" s="147"/>
      <c r="AE76" s="147"/>
      <c r="AF76" s="147"/>
      <c r="AG76" s="147" t="s">
        <v>137</v>
      </c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</row>
    <row r="77" spans="1:60" ht="20.399999999999999" outlineLevel="1" x14ac:dyDescent="0.25">
      <c r="A77" s="150"/>
      <c r="B77" s="151"/>
      <c r="C77" s="177" t="s">
        <v>323</v>
      </c>
      <c r="D77" s="153"/>
      <c r="E77" s="154">
        <v>345.6</v>
      </c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47"/>
      <c r="Z77" s="147"/>
      <c r="AA77" s="147"/>
      <c r="AB77" s="147"/>
      <c r="AC77" s="147"/>
      <c r="AD77" s="147"/>
      <c r="AE77" s="147"/>
      <c r="AF77" s="147"/>
      <c r="AG77" s="147" t="s">
        <v>139</v>
      </c>
      <c r="AH77" s="147">
        <v>0</v>
      </c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ht="20.399999999999999" outlineLevel="1" x14ac:dyDescent="0.25">
      <c r="A78" s="162">
        <v>27</v>
      </c>
      <c r="B78" s="163" t="s">
        <v>331</v>
      </c>
      <c r="C78" s="176" t="s">
        <v>332</v>
      </c>
      <c r="D78" s="164" t="s">
        <v>259</v>
      </c>
      <c r="E78" s="165">
        <v>0.75600000000000001</v>
      </c>
      <c r="F78" s="166"/>
      <c r="G78" s="167">
        <f>ROUND(E78*F78,2)</f>
        <v>0</v>
      </c>
      <c r="H78" s="152">
        <v>7200</v>
      </c>
      <c r="I78" s="152">
        <f>ROUND(E78*H78,2)</f>
        <v>5443.2</v>
      </c>
      <c r="J78" s="152">
        <v>0</v>
      </c>
      <c r="K78" s="152">
        <f>ROUND(E78*J78,2)</f>
        <v>0</v>
      </c>
      <c r="L78" s="152">
        <v>15</v>
      </c>
      <c r="M78" s="152">
        <f>G78*(1+L78/100)</f>
        <v>0</v>
      </c>
      <c r="N78" s="152">
        <v>0.55000000000000004</v>
      </c>
      <c r="O78" s="152">
        <f>ROUND(E78*N78,2)</f>
        <v>0.42</v>
      </c>
      <c r="P78" s="152">
        <v>0</v>
      </c>
      <c r="Q78" s="152">
        <f>ROUND(E78*P78,2)</f>
        <v>0</v>
      </c>
      <c r="R78" s="152"/>
      <c r="S78" s="152" t="s">
        <v>203</v>
      </c>
      <c r="T78" s="152" t="s">
        <v>204</v>
      </c>
      <c r="U78" s="152">
        <v>0</v>
      </c>
      <c r="V78" s="152">
        <f>ROUND(E78*U78,2)</f>
        <v>0</v>
      </c>
      <c r="W78" s="152"/>
      <c r="X78" s="152" t="s">
        <v>163</v>
      </c>
      <c r="Y78" s="147"/>
      <c r="Z78" s="147"/>
      <c r="AA78" s="147"/>
      <c r="AB78" s="147"/>
      <c r="AC78" s="147"/>
      <c r="AD78" s="147"/>
      <c r="AE78" s="147"/>
      <c r="AF78" s="147"/>
      <c r="AG78" s="147" t="s">
        <v>164</v>
      </c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</row>
    <row r="79" spans="1:60" ht="20.399999999999999" outlineLevel="1" x14ac:dyDescent="0.25">
      <c r="A79" s="150"/>
      <c r="B79" s="151"/>
      <c r="C79" s="177" t="s">
        <v>333</v>
      </c>
      <c r="D79" s="153"/>
      <c r="E79" s="154">
        <v>0.75600000000000001</v>
      </c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47"/>
      <c r="Z79" s="147"/>
      <c r="AA79" s="147"/>
      <c r="AB79" s="147"/>
      <c r="AC79" s="147"/>
      <c r="AD79" s="147"/>
      <c r="AE79" s="147"/>
      <c r="AF79" s="147"/>
      <c r="AG79" s="147" t="s">
        <v>139</v>
      </c>
      <c r="AH79" s="147">
        <v>0</v>
      </c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</row>
    <row r="80" spans="1:60" outlineLevel="1" x14ac:dyDescent="0.25">
      <c r="A80" s="169">
        <v>28</v>
      </c>
      <c r="B80" s="170" t="s">
        <v>334</v>
      </c>
      <c r="C80" s="178" t="s">
        <v>335</v>
      </c>
      <c r="D80" s="171" t="s">
        <v>168</v>
      </c>
      <c r="E80" s="172">
        <v>1.9681200000000001</v>
      </c>
      <c r="F80" s="173"/>
      <c r="G80" s="174">
        <f>ROUND(E80*F80,2)</f>
        <v>0</v>
      </c>
      <c r="H80" s="152">
        <v>0</v>
      </c>
      <c r="I80" s="152">
        <f>ROUND(E80*H80,2)</f>
        <v>0</v>
      </c>
      <c r="J80" s="152">
        <v>1440</v>
      </c>
      <c r="K80" s="152">
        <f>ROUND(E80*J80,2)</f>
        <v>2834.09</v>
      </c>
      <c r="L80" s="152">
        <v>15</v>
      </c>
      <c r="M80" s="152">
        <f>G80*(1+L80/100)</f>
        <v>0</v>
      </c>
      <c r="N80" s="152">
        <v>0</v>
      </c>
      <c r="O80" s="152">
        <f>ROUND(E80*N80,2)</f>
        <v>0</v>
      </c>
      <c r="P80" s="152">
        <v>0</v>
      </c>
      <c r="Q80" s="152">
        <f>ROUND(E80*P80,2)</f>
        <v>0</v>
      </c>
      <c r="R80" s="152"/>
      <c r="S80" s="152" t="s">
        <v>134</v>
      </c>
      <c r="T80" s="152" t="s">
        <v>135</v>
      </c>
      <c r="U80" s="152">
        <v>1.7509999999999999</v>
      </c>
      <c r="V80" s="152">
        <f>ROUND(E80*U80,2)</f>
        <v>3.45</v>
      </c>
      <c r="W80" s="152"/>
      <c r="X80" s="152" t="s">
        <v>169</v>
      </c>
      <c r="Y80" s="147"/>
      <c r="Z80" s="147"/>
      <c r="AA80" s="147"/>
      <c r="AB80" s="147"/>
      <c r="AC80" s="147"/>
      <c r="AD80" s="147"/>
      <c r="AE80" s="147"/>
      <c r="AF80" s="147"/>
      <c r="AG80" s="147" t="s">
        <v>170</v>
      </c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</row>
    <row r="81" spans="1:60" x14ac:dyDescent="0.25">
      <c r="A81" s="156" t="s">
        <v>129</v>
      </c>
      <c r="B81" s="157" t="s">
        <v>96</v>
      </c>
      <c r="C81" s="175" t="s">
        <v>97</v>
      </c>
      <c r="D81" s="158"/>
      <c r="E81" s="159"/>
      <c r="F81" s="160"/>
      <c r="G81" s="161">
        <f>SUMIF(AG82:AG95,"&lt;&gt;NOR",G82:G95)</f>
        <v>0</v>
      </c>
      <c r="H81" s="155"/>
      <c r="I81" s="155">
        <f>SUM(I82:I95)</f>
        <v>214830.52000000002</v>
      </c>
      <c r="J81" s="155"/>
      <c r="K81" s="155">
        <f>SUM(K82:K95)</f>
        <v>198573.82999999996</v>
      </c>
      <c r="L81" s="155"/>
      <c r="M81" s="155">
        <f>SUM(M82:M95)</f>
        <v>0</v>
      </c>
      <c r="N81" s="155"/>
      <c r="O81" s="155">
        <f>SUM(O82:O95)</f>
        <v>23.630000000000003</v>
      </c>
      <c r="P81" s="155"/>
      <c r="Q81" s="155">
        <f>SUM(Q82:Q95)</f>
        <v>23.13</v>
      </c>
      <c r="R81" s="155"/>
      <c r="S81" s="155"/>
      <c r="T81" s="155"/>
      <c r="U81" s="155"/>
      <c r="V81" s="155">
        <f>SUM(V82:V95)</f>
        <v>370.51000000000005</v>
      </c>
      <c r="W81" s="155"/>
      <c r="X81" s="155"/>
      <c r="AG81" t="s">
        <v>130</v>
      </c>
    </row>
    <row r="82" spans="1:60" outlineLevel="1" x14ac:dyDescent="0.25">
      <c r="A82" s="162">
        <v>29</v>
      </c>
      <c r="B82" s="163" t="s">
        <v>336</v>
      </c>
      <c r="C82" s="176" t="s">
        <v>337</v>
      </c>
      <c r="D82" s="164" t="s">
        <v>142</v>
      </c>
      <c r="E82" s="165">
        <v>316.8</v>
      </c>
      <c r="F82" s="166"/>
      <c r="G82" s="167">
        <f>ROUND(E82*F82,2)</f>
        <v>0</v>
      </c>
      <c r="H82" s="152">
        <v>0</v>
      </c>
      <c r="I82" s="152">
        <f>ROUND(E82*H82,2)</f>
        <v>0</v>
      </c>
      <c r="J82" s="152">
        <v>114.5</v>
      </c>
      <c r="K82" s="152">
        <f>ROUND(E82*J82,2)</f>
        <v>36273.599999999999</v>
      </c>
      <c r="L82" s="152">
        <v>15</v>
      </c>
      <c r="M82" s="152">
        <f>G82*(1+L82/100)</f>
        <v>0</v>
      </c>
      <c r="N82" s="152">
        <v>0</v>
      </c>
      <c r="O82" s="152">
        <f>ROUND(E82*N82,2)</f>
        <v>0</v>
      </c>
      <c r="P82" s="152">
        <v>7.2999999999999995E-2</v>
      </c>
      <c r="Q82" s="152">
        <f>ROUND(E82*P82,2)</f>
        <v>23.13</v>
      </c>
      <c r="R82" s="152"/>
      <c r="S82" s="152" t="s">
        <v>134</v>
      </c>
      <c r="T82" s="152" t="s">
        <v>135</v>
      </c>
      <c r="U82" s="152">
        <v>0.24</v>
      </c>
      <c r="V82" s="152">
        <f>ROUND(E82*U82,2)</f>
        <v>76.03</v>
      </c>
      <c r="W82" s="152"/>
      <c r="X82" s="152" t="s">
        <v>136</v>
      </c>
      <c r="Y82" s="147"/>
      <c r="Z82" s="147"/>
      <c r="AA82" s="147"/>
      <c r="AB82" s="147"/>
      <c r="AC82" s="147"/>
      <c r="AD82" s="147"/>
      <c r="AE82" s="147"/>
      <c r="AF82" s="147"/>
      <c r="AG82" s="147" t="s">
        <v>137</v>
      </c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</row>
    <row r="83" spans="1:60" ht="20.399999999999999" outlineLevel="1" x14ac:dyDescent="0.25">
      <c r="A83" s="150"/>
      <c r="B83" s="151"/>
      <c r="C83" s="177" t="s">
        <v>338</v>
      </c>
      <c r="D83" s="153"/>
      <c r="E83" s="154">
        <v>316.8</v>
      </c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47"/>
      <c r="Z83" s="147"/>
      <c r="AA83" s="147"/>
      <c r="AB83" s="147"/>
      <c r="AC83" s="147"/>
      <c r="AD83" s="147"/>
      <c r="AE83" s="147"/>
      <c r="AF83" s="147"/>
      <c r="AG83" s="147" t="s">
        <v>139</v>
      </c>
      <c r="AH83" s="147">
        <v>0</v>
      </c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</row>
    <row r="84" spans="1:60" outlineLevel="1" x14ac:dyDescent="0.25">
      <c r="A84" s="162">
        <v>30</v>
      </c>
      <c r="B84" s="163" t="s">
        <v>339</v>
      </c>
      <c r="C84" s="176" t="s">
        <v>340</v>
      </c>
      <c r="D84" s="164" t="s">
        <v>142</v>
      </c>
      <c r="E84" s="165">
        <v>316.8</v>
      </c>
      <c r="F84" s="166"/>
      <c r="G84" s="167">
        <f>ROUND(E84*F84,2)</f>
        <v>0</v>
      </c>
      <c r="H84" s="152">
        <v>582.87</v>
      </c>
      <c r="I84" s="152">
        <f>ROUND(E84*H84,2)</f>
        <v>184653.22</v>
      </c>
      <c r="J84" s="152">
        <v>368.13</v>
      </c>
      <c r="K84" s="152">
        <f>ROUND(E84*J84,2)</f>
        <v>116623.58</v>
      </c>
      <c r="L84" s="152">
        <v>15</v>
      </c>
      <c r="M84" s="152">
        <f>G84*(1+L84/100)</f>
        <v>0</v>
      </c>
      <c r="N84" s="152">
        <v>7.2279999999999997E-2</v>
      </c>
      <c r="O84" s="152">
        <f>ROUND(E84*N84,2)</f>
        <v>22.9</v>
      </c>
      <c r="P84" s="152">
        <v>0</v>
      </c>
      <c r="Q84" s="152">
        <f>ROUND(E84*P84,2)</f>
        <v>0</v>
      </c>
      <c r="R84" s="152"/>
      <c r="S84" s="152" t="s">
        <v>134</v>
      </c>
      <c r="T84" s="152" t="s">
        <v>135</v>
      </c>
      <c r="U84" s="152">
        <v>0.65</v>
      </c>
      <c r="V84" s="152">
        <f>ROUND(E84*U84,2)</f>
        <v>205.92</v>
      </c>
      <c r="W84" s="152"/>
      <c r="X84" s="152" t="s">
        <v>136</v>
      </c>
      <c r="Y84" s="147"/>
      <c r="Z84" s="147"/>
      <c r="AA84" s="147"/>
      <c r="AB84" s="147"/>
      <c r="AC84" s="147"/>
      <c r="AD84" s="147"/>
      <c r="AE84" s="147"/>
      <c r="AF84" s="147"/>
      <c r="AG84" s="147" t="s">
        <v>225</v>
      </c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</row>
    <row r="85" spans="1:60" ht="21" outlineLevel="1" x14ac:dyDescent="0.25">
      <c r="A85" s="150"/>
      <c r="B85" s="151"/>
      <c r="C85" s="237" t="s">
        <v>341</v>
      </c>
      <c r="D85" s="238"/>
      <c r="E85" s="238"/>
      <c r="F85" s="238"/>
      <c r="G85" s="238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47"/>
      <c r="Z85" s="147"/>
      <c r="AA85" s="147"/>
      <c r="AB85" s="147"/>
      <c r="AC85" s="147"/>
      <c r="AD85" s="147"/>
      <c r="AE85" s="147"/>
      <c r="AF85" s="147"/>
      <c r="AG85" s="147" t="s">
        <v>151</v>
      </c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68" t="str">
        <f>C85</f>
        <v>Dodávka a montáž základní tašky, poloviční, hřebenové, okapové a větrací ( segmentový řez tašek ) včetně pokrývačské malty.</v>
      </c>
      <c r="BB85" s="147"/>
      <c r="BC85" s="147"/>
      <c r="BD85" s="147"/>
      <c r="BE85" s="147"/>
      <c r="BF85" s="147"/>
      <c r="BG85" s="147"/>
      <c r="BH85" s="147"/>
    </row>
    <row r="86" spans="1:60" ht="20.399999999999999" outlineLevel="1" x14ac:dyDescent="0.25">
      <c r="A86" s="150"/>
      <c r="B86" s="151"/>
      <c r="C86" s="177" t="s">
        <v>338</v>
      </c>
      <c r="D86" s="153"/>
      <c r="E86" s="154">
        <v>316.8</v>
      </c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47"/>
      <c r="Z86" s="147"/>
      <c r="AA86" s="147"/>
      <c r="AB86" s="147"/>
      <c r="AC86" s="147"/>
      <c r="AD86" s="147"/>
      <c r="AE86" s="147"/>
      <c r="AF86" s="147"/>
      <c r="AG86" s="147" t="s">
        <v>139</v>
      </c>
      <c r="AH86" s="147">
        <v>0</v>
      </c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</row>
    <row r="87" spans="1:60" outlineLevel="1" x14ac:dyDescent="0.25">
      <c r="A87" s="162">
        <v>31</v>
      </c>
      <c r="B87" s="163" t="s">
        <v>342</v>
      </c>
      <c r="C87" s="176" t="s">
        <v>343</v>
      </c>
      <c r="D87" s="164" t="s">
        <v>133</v>
      </c>
      <c r="E87" s="165">
        <v>52.25</v>
      </c>
      <c r="F87" s="166"/>
      <c r="G87" s="167">
        <f>ROUND(E87*F87,2)</f>
        <v>0</v>
      </c>
      <c r="H87" s="152">
        <v>22.82</v>
      </c>
      <c r="I87" s="152">
        <f>ROUND(E87*H87,2)</f>
        <v>1192.3499999999999</v>
      </c>
      <c r="J87" s="152">
        <v>53.38</v>
      </c>
      <c r="K87" s="152">
        <f>ROUND(E87*J87,2)</f>
        <v>2789.11</v>
      </c>
      <c r="L87" s="152">
        <v>15</v>
      </c>
      <c r="M87" s="152">
        <f>G87*(1+L87/100)</f>
        <v>0</v>
      </c>
      <c r="N87" s="152">
        <v>2.4000000000000001E-4</v>
      </c>
      <c r="O87" s="152">
        <f>ROUND(E87*N87,2)</f>
        <v>0.01</v>
      </c>
      <c r="P87" s="152">
        <v>0</v>
      </c>
      <c r="Q87" s="152">
        <f>ROUND(E87*P87,2)</f>
        <v>0</v>
      </c>
      <c r="R87" s="152"/>
      <c r="S87" s="152" t="s">
        <v>134</v>
      </c>
      <c r="T87" s="152" t="s">
        <v>135</v>
      </c>
      <c r="U87" s="152">
        <v>0.1</v>
      </c>
      <c r="V87" s="152">
        <f>ROUND(E87*U87,2)</f>
        <v>5.23</v>
      </c>
      <c r="W87" s="152"/>
      <c r="X87" s="152" t="s">
        <v>136</v>
      </c>
      <c r="Y87" s="147"/>
      <c r="Z87" s="147"/>
      <c r="AA87" s="147"/>
      <c r="AB87" s="147"/>
      <c r="AC87" s="147"/>
      <c r="AD87" s="147"/>
      <c r="AE87" s="147"/>
      <c r="AF87" s="147"/>
      <c r="AG87" s="147" t="s">
        <v>137</v>
      </c>
      <c r="AH87" s="147"/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</row>
    <row r="88" spans="1:60" outlineLevel="1" x14ac:dyDescent="0.25">
      <c r="A88" s="150"/>
      <c r="B88" s="151"/>
      <c r="C88" s="237" t="s">
        <v>344</v>
      </c>
      <c r="D88" s="238"/>
      <c r="E88" s="238"/>
      <c r="F88" s="238"/>
      <c r="G88" s="238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47"/>
      <c r="Z88" s="147"/>
      <c r="AA88" s="147"/>
      <c r="AB88" s="147"/>
      <c r="AC88" s="147"/>
      <c r="AD88" s="147"/>
      <c r="AE88" s="147"/>
      <c r="AF88" s="147"/>
      <c r="AG88" s="147" t="s">
        <v>151</v>
      </c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</row>
    <row r="89" spans="1:60" outlineLevel="1" x14ac:dyDescent="0.25">
      <c r="A89" s="150"/>
      <c r="B89" s="151"/>
      <c r="C89" s="177" t="s">
        <v>345</v>
      </c>
      <c r="D89" s="153"/>
      <c r="E89" s="154">
        <v>52.25</v>
      </c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47"/>
      <c r="Z89" s="147"/>
      <c r="AA89" s="147"/>
      <c r="AB89" s="147"/>
      <c r="AC89" s="147"/>
      <c r="AD89" s="147"/>
      <c r="AE89" s="147"/>
      <c r="AF89" s="147"/>
      <c r="AG89" s="147" t="s">
        <v>139</v>
      </c>
      <c r="AH89" s="147">
        <v>0</v>
      </c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</row>
    <row r="90" spans="1:60" ht="20.399999999999999" outlineLevel="1" x14ac:dyDescent="0.25">
      <c r="A90" s="162">
        <v>32</v>
      </c>
      <c r="B90" s="163" t="s">
        <v>346</v>
      </c>
      <c r="C90" s="176" t="s">
        <v>347</v>
      </c>
      <c r="D90" s="164" t="s">
        <v>133</v>
      </c>
      <c r="E90" s="165">
        <v>25.85</v>
      </c>
      <c r="F90" s="166"/>
      <c r="G90" s="167">
        <f>ROUND(E90*F90,2)</f>
        <v>0</v>
      </c>
      <c r="H90" s="152">
        <v>578.82000000000005</v>
      </c>
      <c r="I90" s="152">
        <f>ROUND(E90*H90,2)</f>
        <v>14962.5</v>
      </c>
      <c r="J90" s="152">
        <v>239.18</v>
      </c>
      <c r="K90" s="152">
        <f>ROUND(E90*J90,2)</f>
        <v>6182.8</v>
      </c>
      <c r="L90" s="152">
        <v>15</v>
      </c>
      <c r="M90" s="152">
        <f>G90*(1+L90/100)</f>
        <v>0</v>
      </c>
      <c r="N90" s="152">
        <v>1.427E-2</v>
      </c>
      <c r="O90" s="152">
        <f>ROUND(E90*N90,2)</f>
        <v>0.37</v>
      </c>
      <c r="P90" s="152">
        <v>0</v>
      </c>
      <c r="Q90" s="152">
        <f>ROUND(E90*P90,2)</f>
        <v>0</v>
      </c>
      <c r="R90" s="152"/>
      <c r="S90" s="152" t="s">
        <v>134</v>
      </c>
      <c r="T90" s="152" t="s">
        <v>135</v>
      </c>
      <c r="U90" s="152">
        <v>0.42</v>
      </c>
      <c r="V90" s="152">
        <f>ROUND(E90*U90,2)</f>
        <v>10.86</v>
      </c>
      <c r="W90" s="152"/>
      <c r="X90" s="152" t="s">
        <v>136</v>
      </c>
      <c r="Y90" s="147"/>
      <c r="Z90" s="147"/>
      <c r="AA90" s="147"/>
      <c r="AB90" s="147"/>
      <c r="AC90" s="147"/>
      <c r="AD90" s="147"/>
      <c r="AE90" s="147"/>
      <c r="AF90" s="147"/>
      <c r="AG90" s="147" t="s">
        <v>137</v>
      </c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</row>
    <row r="91" spans="1:60" outlineLevel="1" x14ac:dyDescent="0.25">
      <c r="A91" s="150"/>
      <c r="B91" s="151"/>
      <c r="C91" s="177" t="s">
        <v>348</v>
      </c>
      <c r="D91" s="153"/>
      <c r="E91" s="154">
        <v>25.85</v>
      </c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47"/>
      <c r="Z91" s="147"/>
      <c r="AA91" s="147"/>
      <c r="AB91" s="147"/>
      <c r="AC91" s="147"/>
      <c r="AD91" s="147"/>
      <c r="AE91" s="147"/>
      <c r="AF91" s="147"/>
      <c r="AG91" s="147" t="s">
        <v>139</v>
      </c>
      <c r="AH91" s="147">
        <v>0</v>
      </c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</row>
    <row r="92" spans="1:60" ht="20.399999999999999" outlineLevel="1" x14ac:dyDescent="0.25">
      <c r="A92" s="162">
        <v>33</v>
      </c>
      <c r="B92" s="163" t="s">
        <v>349</v>
      </c>
      <c r="C92" s="176" t="s">
        <v>350</v>
      </c>
      <c r="D92" s="164" t="s">
        <v>133</v>
      </c>
      <c r="E92" s="165">
        <v>24.2</v>
      </c>
      <c r="F92" s="166"/>
      <c r="G92" s="167">
        <f>ROUND(E92*F92,2)</f>
        <v>0</v>
      </c>
      <c r="H92" s="152">
        <v>579.44000000000005</v>
      </c>
      <c r="I92" s="152">
        <f>ROUND(E92*H92,2)</f>
        <v>14022.45</v>
      </c>
      <c r="J92" s="152">
        <v>413.56</v>
      </c>
      <c r="K92" s="152">
        <f>ROUND(E92*J92,2)</f>
        <v>10008.15</v>
      </c>
      <c r="L92" s="152">
        <v>15</v>
      </c>
      <c r="M92" s="152">
        <f>G92*(1+L92/100)</f>
        <v>0</v>
      </c>
      <c r="N92" s="152">
        <v>1.4279999999999999E-2</v>
      </c>
      <c r="O92" s="152">
        <f>ROUND(E92*N92,2)</f>
        <v>0.35</v>
      </c>
      <c r="P92" s="152">
        <v>0</v>
      </c>
      <c r="Q92" s="152">
        <f>ROUND(E92*P92,2)</f>
        <v>0</v>
      </c>
      <c r="R92" s="152"/>
      <c r="S92" s="152" t="s">
        <v>134</v>
      </c>
      <c r="T92" s="152" t="s">
        <v>135</v>
      </c>
      <c r="U92" s="152">
        <v>0.72</v>
      </c>
      <c r="V92" s="152">
        <f>ROUND(E92*U92,2)</f>
        <v>17.420000000000002</v>
      </c>
      <c r="W92" s="152"/>
      <c r="X92" s="152" t="s">
        <v>136</v>
      </c>
      <c r="Y92" s="147"/>
      <c r="Z92" s="147"/>
      <c r="AA92" s="147"/>
      <c r="AB92" s="147"/>
      <c r="AC92" s="147"/>
      <c r="AD92" s="147"/>
      <c r="AE92" s="147"/>
      <c r="AF92" s="147"/>
      <c r="AG92" s="147" t="s">
        <v>137</v>
      </c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</row>
    <row r="93" spans="1:60" ht="21" outlineLevel="1" x14ac:dyDescent="0.25">
      <c r="A93" s="150"/>
      <c r="B93" s="151"/>
      <c r="C93" s="237" t="s">
        <v>351</v>
      </c>
      <c r="D93" s="238"/>
      <c r="E93" s="238"/>
      <c r="F93" s="238"/>
      <c r="G93" s="238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W93" s="152"/>
      <c r="X93" s="152"/>
      <c r="Y93" s="147"/>
      <c r="Z93" s="147"/>
      <c r="AA93" s="147"/>
      <c r="AB93" s="147"/>
      <c r="AC93" s="147"/>
      <c r="AD93" s="147"/>
      <c r="AE93" s="147"/>
      <c r="AF93" s="147"/>
      <c r="AG93" s="147" t="s">
        <v>151</v>
      </c>
      <c r="AH93" s="147"/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68" t="str">
        <f>C93</f>
        <v>Dodávka a montáž hřebenáče nosového, ukončení hřebenáče spodní, držáku latě nároží, nárožní latě 80x40 mm včetně spojovacích prostředků a pokrývačské malty.</v>
      </c>
      <c r="BB93" s="147"/>
      <c r="BC93" s="147"/>
      <c r="BD93" s="147"/>
      <c r="BE93" s="147"/>
      <c r="BF93" s="147"/>
      <c r="BG93" s="147"/>
      <c r="BH93" s="147"/>
    </row>
    <row r="94" spans="1:60" outlineLevel="1" x14ac:dyDescent="0.25">
      <c r="A94" s="150"/>
      <c r="B94" s="151"/>
      <c r="C94" s="177" t="s">
        <v>352</v>
      </c>
      <c r="D94" s="153"/>
      <c r="E94" s="154">
        <v>24.2</v>
      </c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47"/>
      <c r="Z94" s="147"/>
      <c r="AA94" s="147"/>
      <c r="AB94" s="147"/>
      <c r="AC94" s="147"/>
      <c r="AD94" s="147"/>
      <c r="AE94" s="147"/>
      <c r="AF94" s="147"/>
      <c r="AG94" s="147" t="s">
        <v>139</v>
      </c>
      <c r="AH94" s="147">
        <v>0</v>
      </c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</row>
    <row r="95" spans="1:60" outlineLevel="1" x14ac:dyDescent="0.25">
      <c r="A95" s="169">
        <v>34</v>
      </c>
      <c r="B95" s="170" t="s">
        <v>353</v>
      </c>
      <c r="C95" s="178" t="s">
        <v>354</v>
      </c>
      <c r="D95" s="171" t="s">
        <v>168</v>
      </c>
      <c r="E95" s="172">
        <v>23.625299999999999</v>
      </c>
      <c r="F95" s="173"/>
      <c r="G95" s="174">
        <f>ROUND(E95*F95,2)</f>
        <v>0</v>
      </c>
      <c r="H95" s="152">
        <v>0</v>
      </c>
      <c r="I95" s="152">
        <f>ROUND(E95*H95,2)</f>
        <v>0</v>
      </c>
      <c r="J95" s="152">
        <v>1130</v>
      </c>
      <c r="K95" s="152">
        <f>ROUND(E95*J95,2)</f>
        <v>26696.59</v>
      </c>
      <c r="L95" s="152">
        <v>15</v>
      </c>
      <c r="M95" s="152">
        <f>G95*(1+L95/100)</f>
        <v>0</v>
      </c>
      <c r="N95" s="152">
        <v>0</v>
      </c>
      <c r="O95" s="152">
        <f>ROUND(E95*N95,2)</f>
        <v>0</v>
      </c>
      <c r="P95" s="152">
        <v>0</v>
      </c>
      <c r="Q95" s="152">
        <f>ROUND(E95*P95,2)</f>
        <v>0</v>
      </c>
      <c r="R95" s="152"/>
      <c r="S95" s="152" t="s">
        <v>134</v>
      </c>
      <c r="T95" s="152" t="s">
        <v>143</v>
      </c>
      <c r="U95" s="152">
        <v>2.33</v>
      </c>
      <c r="V95" s="152">
        <f>ROUND(E95*U95,2)</f>
        <v>55.05</v>
      </c>
      <c r="W95" s="152"/>
      <c r="X95" s="152" t="s">
        <v>169</v>
      </c>
      <c r="Y95" s="147"/>
      <c r="Z95" s="147"/>
      <c r="AA95" s="147"/>
      <c r="AB95" s="147"/>
      <c r="AC95" s="147"/>
      <c r="AD95" s="147"/>
      <c r="AE95" s="147"/>
      <c r="AF95" s="147"/>
      <c r="AG95" s="147" t="s">
        <v>170</v>
      </c>
      <c r="AH95" s="147"/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</row>
    <row r="96" spans="1:60" x14ac:dyDescent="0.25">
      <c r="A96" s="156" t="s">
        <v>129</v>
      </c>
      <c r="B96" s="157" t="s">
        <v>98</v>
      </c>
      <c r="C96" s="175" t="s">
        <v>99</v>
      </c>
      <c r="D96" s="158"/>
      <c r="E96" s="159"/>
      <c r="F96" s="160"/>
      <c r="G96" s="161">
        <f>SUMIF(AG97:AG100,"&lt;&gt;NOR",G97:G100)</f>
        <v>0</v>
      </c>
      <c r="H96" s="155"/>
      <c r="I96" s="155">
        <f>SUM(I97:I100)</f>
        <v>336.61</v>
      </c>
      <c r="J96" s="155"/>
      <c r="K96" s="155">
        <f>SUM(K97:K100)</f>
        <v>1105.46</v>
      </c>
      <c r="L96" s="155"/>
      <c r="M96" s="155">
        <f>SUM(M97:M100)</f>
        <v>0</v>
      </c>
      <c r="N96" s="155"/>
      <c r="O96" s="155">
        <f>SUM(O97:O100)</f>
        <v>0</v>
      </c>
      <c r="P96" s="155"/>
      <c r="Q96" s="155">
        <f>SUM(Q97:Q100)</f>
        <v>0</v>
      </c>
      <c r="R96" s="155"/>
      <c r="S96" s="155"/>
      <c r="T96" s="155"/>
      <c r="U96" s="155"/>
      <c r="V96" s="155">
        <f>SUM(V97:V100)</f>
        <v>2.84</v>
      </c>
      <c r="W96" s="155"/>
      <c r="X96" s="155"/>
      <c r="AG96" t="s">
        <v>130</v>
      </c>
    </row>
    <row r="97" spans="1:60" outlineLevel="1" x14ac:dyDescent="0.25">
      <c r="A97" s="162">
        <v>35</v>
      </c>
      <c r="B97" s="163" t="s">
        <v>355</v>
      </c>
      <c r="C97" s="176" t="s">
        <v>356</v>
      </c>
      <c r="D97" s="164" t="s">
        <v>142</v>
      </c>
      <c r="E97" s="165">
        <v>18.899999999999999</v>
      </c>
      <c r="F97" s="166"/>
      <c r="G97" s="167">
        <f>ROUND(E97*F97,2)</f>
        <v>0</v>
      </c>
      <c r="H97" s="152">
        <v>17.809999999999999</v>
      </c>
      <c r="I97" s="152">
        <f>ROUND(E97*H97,2)</f>
        <v>336.61</v>
      </c>
      <c r="J97" s="152">
        <v>58.49</v>
      </c>
      <c r="K97" s="152">
        <f>ROUND(E97*J97,2)</f>
        <v>1105.46</v>
      </c>
      <c r="L97" s="152">
        <v>15</v>
      </c>
      <c r="M97" s="152">
        <f>G97*(1+L97/100)</f>
        <v>0</v>
      </c>
      <c r="N97" s="152">
        <v>1.6000000000000001E-4</v>
      </c>
      <c r="O97" s="152">
        <f>ROUND(E97*N97,2)</f>
        <v>0</v>
      </c>
      <c r="P97" s="152">
        <v>0</v>
      </c>
      <c r="Q97" s="152">
        <f>ROUND(E97*P97,2)</f>
        <v>0</v>
      </c>
      <c r="R97" s="152"/>
      <c r="S97" s="152" t="s">
        <v>134</v>
      </c>
      <c r="T97" s="152" t="s">
        <v>134</v>
      </c>
      <c r="U97" s="152">
        <v>0.15</v>
      </c>
      <c r="V97" s="152">
        <f>ROUND(E97*U97,2)</f>
        <v>2.84</v>
      </c>
      <c r="W97" s="152"/>
      <c r="X97" s="152" t="s">
        <v>136</v>
      </c>
      <c r="Y97" s="147"/>
      <c r="Z97" s="147"/>
      <c r="AA97" s="147"/>
      <c r="AB97" s="147"/>
      <c r="AC97" s="147"/>
      <c r="AD97" s="147"/>
      <c r="AE97" s="147"/>
      <c r="AF97" s="147"/>
      <c r="AG97" s="147" t="s">
        <v>137</v>
      </c>
      <c r="AH97" s="147"/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</row>
    <row r="98" spans="1:60" outlineLevel="1" x14ac:dyDescent="0.25">
      <c r="A98" s="150"/>
      <c r="B98" s="151"/>
      <c r="C98" s="237" t="s">
        <v>357</v>
      </c>
      <c r="D98" s="238"/>
      <c r="E98" s="238"/>
      <c r="F98" s="238"/>
      <c r="G98" s="238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47"/>
      <c r="Z98" s="147"/>
      <c r="AA98" s="147"/>
      <c r="AB98" s="147"/>
      <c r="AC98" s="147"/>
      <c r="AD98" s="147"/>
      <c r="AE98" s="147"/>
      <c r="AF98" s="147"/>
      <c r="AG98" s="147" t="s">
        <v>151</v>
      </c>
      <c r="AH98" s="147"/>
      <c r="AI98" s="147"/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  <c r="BG98" s="147"/>
      <c r="BH98" s="147"/>
    </row>
    <row r="99" spans="1:60" ht="20.399999999999999" outlineLevel="1" x14ac:dyDescent="0.25">
      <c r="A99" s="150"/>
      <c r="B99" s="151"/>
      <c r="C99" s="177" t="s">
        <v>358</v>
      </c>
      <c r="D99" s="153"/>
      <c r="E99" s="154">
        <v>37.799999999999997</v>
      </c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47"/>
      <c r="Z99" s="147"/>
      <c r="AA99" s="147"/>
      <c r="AB99" s="147"/>
      <c r="AC99" s="147"/>
      <c r="AD99" s="147"/>
      <c r="AE99" s="147"/>
      <c r="AF99" s="147"/>
      <c r="AG99" s="147" t="s">
        <v>139</v>
      </c>
      <c r="AH99" s="147">
        <v>0</v>
      </c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</row>
    <row r="100" spans="1:60" outlineLevel="1" x14ac:dyDescent="0.25">
      <c r="A100" s="150"/>
      <c r="B100" s="151"/>
      <c r="C100" s="177" t="s">
        <v>359</v>
      </c>
      <c r="D100" s="153"/>
      <c r="E100" s="154">
        <v>-18.899999999999999</v>
      </c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47"/>
      <c r="Z100" s="147"/>
      <c r="AA100" s="147"/>
      <c r="AB100" s="147"/>
      <c r="AC100" s="147"/>
      <c r="AD100" s="147"/>
      <c r="AE100" s="147"/>
      <c r="AF100" s="147"/>
      <c r="AG100" s="147" t="s">
        <v>139</v>
      </c>
      <c r="AH100" s="147">
        <v>0</v>
      </c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</row>
    <row r="101" spans="1:60" x14ac:dyDescent="0.25">
      <c r="A101" s="156" t="s">
        <v>129</v>
      </c>
      <c r="B101" s="157" t="s">
        <v>100</v>
      </c>
      <c r="C101" s="175" t="s">
        <v>101</v>
      </c>
      <c r="D101" s="158"/>
      <c r="E101" s="159"/>
      <c r="F101" s="160"/>
      <c r="G101" s="161">
        <f>SUMIF(AG102:AG105,"&lt;&gt;NOR",G102:G105)</f>
        <v>0</v>
      </c>
      <c r="H101" s="155"/>
      <c r="I101" s="155">
        <f>SUM(I102:I105)</f>
        <v>0</v>
      </c>
      <c r="J101" s="155"/>
      <c r="K101" s="155">
        <f>SUM(K102:K105)</f>
        <v>47865.37</v>
      </c>
      <c r="L101" s="155"/>
      <c r="M101" s="155">
        <f>SUM(M102:M105)</f>
        <v>0</v>
      </c>
      <c r="N101" s="155"/>
      <c r="O101" s="155">
        <f>SUM(O102:O105)</f>
        <v>0</v>
      </c>
      <c r="P101" s="155"/>
      <c r="Q101" s="155">
        <f>SUM(Q102:Q105)</f>
        <v>0</v>
      </c>
      <c r="R101" s="155"/>
      <c r="S101" s="155"/>
      <c r="T101" s="155"/>
      <c r="U101" s="155"/>
      <c r="V101" s="155">
        <f>SUM(V102:V105)</f>
        <v>3.67</v>
      </c>
      <c r="W101" s="155"/>
      <c r="X101" s="155"/>
      <c r="AG101" t="s">
        <v>130</v>
      </c>
    </row>
    <row r="102" spans="1:60" outlineLevel="1" x14ac:dyDescent="0.25">
      <c r="A102" s="169">
        <v>36</v>
      </c>
      <c r="B102" s="170" t="s">
        <v>360</v>
      </c>
      <c r="C102" s="178" t="s">
        <v>361</v>
      </c>
      <c r="D102" s="171" t="s">
        <v>168</v>
      </c>
      <c r="E102" s="172">
        <v>33.43488</v>
      </c>
      <c r="F102" s="173"/>
      <c r="G102" s="174">
        <f>ROUND(E102*F102,2)</f>
        <v>0</v>
      </c>
      <c r="H102" s="152">
        <v>0</v>
      </c>
      <c r="I102" s="152">
        <f>ROUND(E102*H102,2)</f>
        <v>0</v>
      </c>
      <c r="J102" s="152">
        <v>128.5</v>
      </c>
      <c r="K102" s="152">
        <f>ROUND(E102*J102,2)</f>
        <v>4296.38</v>
      </c>
      <c r="L102" s="152">
        <v>15</v>
      </c>
      <c r="M102" s="152">
        <f>G102*(1+L102/100)</f>
        <v>0</v>
      </c>
      <c r="N102" s="152">
        <v>0</v>
      </c>
      <c r="O102" s="152">
        <f>ROUND(E102*N102,2)</f>
        <v>0</v>
      </c>
      <c r="P102" s="152">
        <v>0</v>
      </c>
      <c r="Q102" s="152">
        <f>ROUND(E102*P102,2)</f>
        <v>0</v>
      </c>
      <c r="R102" s="152"/>
      <c r="S102" s="152" t="s">
        <v>134</v>
      </c>
      <c r="T102" s="152" t="s">
        <v>134</v>
      </c>
      <c r="U102" s="152">
        <v>0.1</v>
      </c>
      <c r="V102" s="152">
        <f>ROUND(E102*U102,2)</f>
        <v>3.34</v>
      </c>
      <c r="W102" s="152"/>
      <c r="X102" s="152" t="s">
        <v>362</v>
      </c>
      <c r="Y102" s="147"/>
      <c r="Z102" s="147"/>
      <c r="AA102" s="147"/>
      <c r="AB102" s="147"/>
      <c r="AC102" s="147"/>
      <c r="AD102" s="147"/>
      <c r="AE102" s="147"/>
      <c r="AF102" s="147"/>
      <c r="AG102" s="147" t="s">
        <v>363</v>
      </c>
      <c r="AH102" s="147"/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</row>
    <row r="103" spans="1:60" outlineLevel="1" x14ac:dyDescent="0.25">
      <c r="A103" s="169">
        <v>37</v>
      </c>
      <c r="B103" s="170" t="s">
        <v>364</v>
      </c>
      <c r="C103" s="178" t="s">
        <v>365</v>
      </c>
      <c r="D103" s="171" t="s">
        <v>168</v>
      </c>
      <c r="E103" s="172">
        <v>33.43488</v>
      </c>
      <c r="F103" s="173"/>
      <c r="G103" s="174">
        <f>ROUND(E103*F103,2)</f>
        <v>0</v>
      </c>
      <c r="H103" s="152">
        <v>0</v>
      </c>
      <c r="I103" s="152">
        <f>ROUND(E103*H103,2)</f>
        <v>0</v>
      </c>
      <c r="J103" s="152">
        <v>42.5</v>
      </c>
      <c r="K103" s="152">
        <f>ROUND(E103*J103,2)</f>
        <v>1420.98</v>
      </c>
      <c r="L103" s="152">
        <v>15</v>
      </c>
      <c r="M103" s="152">
        <f>G103*(1+L103/100)</f>
        <v>0</v>
      </c>
      <c r="N103" s="152">
        <v>0</v>
      </c>
      <c r="O103" s="152">
        <f>ROUND(E103*N103,2)</f>
        <v>0</v>
      </c>
      <c r="P103" s="152">
        <v>0</v>
      </c>
      <c r="Q103" s="152">
        <f>ROUND(E103*P103,2)</f>
        <v>0</v>
      </c>
      <c r="R103" s="152"/>
      <c r="S103" s="152" t="s">
        <v>134</v>
      </c>
      <c r="T103" s="152" t="s">
        <v>134</v>
      </c>
      <c r="U103" s="152">
        <v>0.01</v>
      </c>
      <c r="V103" s="152">
        <f>ROUND(E103*U103,2)</f>
        <v>0.33</v>
      </c>
      <c r="W103" s="152"/>
      <c r="X103" s="152" t="s">
        <v>362</v>
      </c>
      <c r="Y103" s="147"/>
      <c r="Z103" s="147"/>
      <c r="AA103" s="147"/>
      <c r="AB103" s="147"/>
      <c r="AC103" s="147"/>
      <c r="AD103" s="147"/>
      <c r="AE103" s="147"/>
      <c r="AF103" s="147"/>
      <c r="AG103" s="147" t="s">
        <v>363</v>
      </c>
      <c r="AH103" s="147"/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</row>
    <row r="104" spans="1:60" outlineLevel="1" x14ac:dyDescent="0.25">
      <c r="A104" s="169">
        <v>38</v>
      </c>
      <c r="B104" s="170" t="s">
        <v>366</v>
      </c>
      <c r="C104" s="178" t="s">
        <v>367</v>
      </c>
      <c r="D104" s="171" t="s">
        <v>168</v>
      </c>
      <c r="E104" s="172">
        <v>33.43488</v>
      </c>
      <c r="F104" s="173"/>
      <c r="G104" s="174">
        <f>ROUND(E104*F104,2)</f>
        <v>0</v>
      </c>
      <c r="H104" s="152">
        <v>0</v>
      </c>
      <c r="I104" s="152">
        <f>ROUND(E104*H104,2)</f>
        <v>0</v>
      </c>
      <c r="J104" s="152">
        <v>15.6</v>
      </c>
      <c r="K104" s="152">
        <f>ROUND(E104*J104,2)</f>
        <v>521.58000000000004</v>
      </c>
      <c r="L104" s="152">
        <v>15</v>
      </c>
      <c r="M104" s="152">
        <f>G104*(1+L104/100)</f>
        <v>0</v>
      </c>
      <c r="N104" s="152">
        <v>0</v>
      </c>
      <c r="O104" s="152">
        <f>ROUND(E104*N104,2)</f>
        <v>0</v>
      </c>
      <c r="P104" s="152">
        <v>0</v>
      </c>
      <c r="Q104" s="152">
        <f>ROUND(E104*P104,2)</f>
        <v>0</v>
      </c>
      <c r="R104" s="152"/>
      <c r="S104" s="152" t="s">
        <v>134</v>
      </c>
      <c r="T104" s="152" t="s">
        <v>134</v>
      </c>
      <c r="U104" s="152">
        <v>0</v>
      </c>
      <c r="V104" s="152">
        <f>ROUND(E104*U104,2)</f>
        <v>0</v>
      </c>
      <c r="W104" s="152"/>
      <c r="X104" s="152" t="s">
        <v>362</v>
      </c>
      <c r="Y104" s="147"/>
      <c r="Z104" s="147"/>
      <c r="AA104" s="147"/>
      <c r="AB104" s="147"/>
      <c r="AC104" s="147"/>
      <c r="AD104" s="147"/>
      <c r="AE104" s="147"/>
      <c r="AF104" s="147"/>
      <c r="AG104" s="147" t="s">
        <v>363</v>
      </c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</row>
    <row r="105" spans="1:60" outlineLevel="1" x14ac:dyDescent="0.25">
      <c r="A105" s="169">
        <v>39</v>
      </c>
      <c r="B105" s="170" t="s">
        <v>368</v>
      </c>
      <c r="C105" s="178" t="s">
        <v>369</v>
      </c>
      <c r="D105" s="171" t="s">
        <v>168</v>
      </c>
      <c r="E105" s="172">
        <v>33.43488</v>
      </c>
      <c r="F105" s="173"/>
      <c r="G105" s="174">
        <f>ROUND(E105*F105,2)</f>
        <v>0</v>
      </c>
      <c r="H105" s="152">
        <v>0</v>
      </c>
      <c r="I105" s="152">
        <f>ROUND(E105*H105,2)</f>
        <v>0</v>
      </c>
      <c r="J105" s="152">
        <v>1245</v>
      </c>
      <c r="K105" s="152">
        <f>ROUND(E105*J105,2)</f>
        <v>41626.43</v>
      </c>
      <c r="L105" s="152">
        <v>15</v>
      </c>
      <c r="M105" s="152">
        <f>G105*(1+L105/100)</f>
        <v>0</v>
      </c>
      <c r="N105" s="152">
        <v>0</v>
      </c>
      <c r="O105" s="152">
        <f>ROUND(E105*N105,2)</f>
        <v>0</v>
      </c>
      <c r="P105" s="152">
        <v>0</v>
      </c>
      <c r="Q105" s="152">
        <f>ROUND(E105*P105,2)</f>
        <v>0</v>
      </c>
      <c r="R105" s="152"/>
      <c r="S105" s="152" t="s">
        <v>134</v>
      </c>
      <c r="T105" s="152" t="s">
        <v>135</v>
      </c>
      <c r="U105" s="152">
        <v>0</v>
      </c>
      <c r="V105" s="152">
        <f>ROUND(E105*U105,2)</f>
        <v>0</v>
      </c>
      <c r="W105" s="152"/>
      <c r="X105" s="152" t="s">
        <v>362</v>
      </c>
      <c r="Y105" s="147"/>
      <c r="Z105" s="147"/>
      <c r="AA105" s="147"/>
      <c r="AB105" s="147"/>
      <c r="AC105" s="147"/>
      <c r="AD105" s="147"/>
      <c r="AE105" s="147"/>
      <c r="AF105" s="147"/>
      <c r="AG105" s="147" t="s">
        <v>363</v>
      </c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</row>
    <row r="106" spans="1:60" x14ac:dyDescent="0.25">
      <c r="A106" s="156" t="s">
        <v>129</v>
      </c>
      <c r="B106" s="157" t="s">
        <v>78</v>
      </c>
      <c r="C106" s="175" t="s">
        <v>79</v>
      </c>
      <c r="D106" s="158"/>
      <c r="E106" s="159"/>
      <c r="F106" s="160"/>
      <c r="G106" s="161">
        <f>SUMIF(AG107:AG119,"&lt;&gt;NOR",G107:G119)</f>
        <v>0</v>
      </c>
      <c r="H106" s="155"/>
      <c r="I106" s="155">
        <f>SUM(I107:I119)</f>
        <v>66997.09</v>
      </c>
      <c r="J106" s="155"/>
      <c r="K106" s="155">
        <f>SUM(K107:K119)</f>
        <v>110241.91</v>
      </c>
      <c r="L106" s="155"/>
      <c r="M106" s="155">
        <f>SUM(M107:M119)</f>
        <v>0</v>
      </c>
      <c r="N106" s="155"/>
      <c r="O106" s="155">
        <f>SUM(O107:O119)</f>
        <v>57.830000000000005</v>
      </c>
      <c r="P106" s="155"/>
      <c r="Q106" s="155">
        <f>SUM(Q107:Q119)</f>
        <v>0</v>
      </c>
      <c r="R106" s="155"/>
      <c r="S106" s="155"/>
      <c r="T106" s="155"/>
      <c r="U106" s="155"/>
      <c r="V106" s="155">
        <f>SUM(V107:V119)</f>
        <v>1.7</v>
      </c>
      <c r="W106" s="155"/>
      <c r="X106" s="155"/>
      <c r="AG106" t="s">
        <v>130</v>
      </c>
    </row>
    <row r="107" spans="1:60" ht="20.399999999999999" outlineLevel="1" x14ac:dyDescent="0.25">
      <c r="A107" s="169">
        <v>40</v>
      </c>
      <c r="B107" s="170" t="s">
        <v>370</v>
      </c>
      <c r="C107" s="178" t="s">
        <v>371</v>
      </c>
      <c r="D107" s="171" t="s">
        <v>372</v>
      </c>
      <c r="E107" s="172">
        <v>1</v>
      </c>
      <c r="F107" s="173"/>
      <c r="G107" s="174">
        <f>ROUND(E107*F107,2)</f>
        <v>0</v>
      </c>
      <c r="H107" s="152">
        <v>0</v>
      </c>
      <c r="I107" s="152">
        <f>ROUND(E107*H107,2)</f>
        <v>0</v>
      </c>
      <c r="J107" s="152">
        <v>10000</v>
      </c>
      <c r="K107" s="152">
        <f>ROUND(E107*J107,2)</f>
        <v>10000</v>
      </c>
      <c r="L107" s="152">
        <v>15</v>
      </c>
      <c r="M107" s="152">
        <f>G107*(1+L107/100)</f>
        <v>0</v>
      </c>
      <c r="N107" s="152">
        <v>0</v>
      </c>
      <c r="O107" s="152">
        <f>ROUND(E107*N107,2)</f>
        <v>0</v>
      </c>
      <c r="P107" s="152">
        <v>0</v>
      </c>
      <c r="Q107" s="152">
        <f>ROUND(E107*P107,2)</f>
        <v>0</v>
      </c>
      <c r="R107" s="152"/>
      <c r="S107" s="152" t="s">
        <v>203</v>
      </c>
      <c r="T107" s="152" t="s">
        <v>204</v>
      </c>
      <c r="U107" s="152">
        <v>7.0000000000000007E-2</v>
      </c>
      <c r="V107" s="152">
        <f>ROUND(E107*U107,2)</f>
        <v>7.0000000000000007E-2</v>
      </c>
      <c r="W107" s="152"/>
      <c r="X107" s="152" t="s">
        <v>136</v>
      </c>
      <c r="Y107" s="147"/>
      <c r="Z107" s="147"/>
      <c r="AA107" s="147"/>
      <c r="AB107" s="147"/>
      <c r="AC107" s="147"/>
      <c r="AD107" s="147"/>
      <c r="AE107" s="147"/>
      <c r="AF107" s="147"/>
      <c r="AG107" s="147" t="s">
        <v>137</v>
      </c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</row>
    <row r="108" spans="1:60" ht="20.399999999999999" outlineLevel="1" x14ac:dyDescent="0.25">
      <c r="A108" s="169">
        <v>41</v>
      </c>
      <c r="B108" s="170" t="s">
        <v>373</v>
      </c>
      <c r="C108" s="178" t="s">
        <v>374</v>
      </c>
      <c r="D108" s="171" t="s">
        <v>243</v>
      </c>
      <c r="E108" s="172">
        <v>2.5</v>
      </c>
      <c r="F108" s="173"/>
      <c r="G108" s="174">
        <f>ROUND(E108*F108,2)</f>
        <v>0</v>
      </c>
      <c r="H108" s="152">
        <v>280</v>
      </c>
      <c r="I108" s="152">
        <f>ROUND(E108*H108,2)</f>
        <v>700</v>
      </c>
      <c r="J108" s="152">
        <v>360</v>
      </c>
      <c r="K108" s="152">
        <f>ROUND(E108*J108,2)</f>
        <v>900</v>
      </c>
      <c r="L108" s="152">
        <v>15</v>
      </c>
      <c r="M108" s="152">
        <f>G108*(1+L108/100)</f>
        <v>0</v>
      </c>
      <c r="N108" s="152">
        <v>0</v>
      </c>
      <c r="O108" s="152">
        <f>ROUND(E108*N108,2)</f>
        <v>0</v>
      </c>
      <c r="P108" s="152">
        <v>0</v>
      </c>
      <c r="Q108" s="152">
        <f>ROUND(E108*P108,2)</f>
        <v>0</v>
      </c>
      <c r="R108" s="152"/>
      <c r="S108" s="152" t="s">
        <v>203</v>
      </c>
      <c r="T108" s="152" t="s">
        <v>204</v>
      </c>
      <c r="U108" s="152">
        <v>0</v>
      </c>
      <c r="V108" s="152">
        <f>ROUND(E108*U108,2)</f>
        <v>0</v>
      </c>
      <c r="W108" s="152"/>
      <c r="X108" s="152" t="s">
        <v>136</v>
      </c>
      <c r="Y108" s="147"/>
      <c r="Z108" s="147"/>
      <c r="AA108" s="147"/>
      <c r="AB108" s="147"/>
      <c r="AC108" s="147"/>
      <c r="AD108" s="147"/>
      <c r="AE108" s="147"/>
      <c r="AF108" s="147"/>
      <c r="AG108" s="147" t="s">
        <v>137</v>
      </c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</row>
    <row r="109" spans="1:60" ht="20.399999999999999" outlineLevel="1" x14ac:dyDescent="0.25">
      <c r="A109" s="162">
        <v>42</v>
      </c>
      <c r="B109" s="163" t="s">
        <v>375</v>
      </c>
      <c r="C109" s="176" t="s">
        <v>376</v>
      </c>
      <c r="D109" s="164" t="s">
        <v>133</v>
      </c>
      <c r="E109" s="165">
        <v>58.85</v>
      </c>
      <c r="F109" s="166"/>
      <c r="G109" s="167">
        <f>ROUND(E109*F109,2)</f>
        <v>0</v>
      </c>
      <c r="H109" s="152">
        <v>713.17</v>
      </c>
      <c r="I109" s="152">
        <f>ROUND(E109*H109,2)</f>
        <v>41970.05</v>
      </c>
      <c r="J109" s="152">
        <v>1391.83</v>
      </c>
      <c r="K109" s="152">
        <f>ROUND(E109*J109,2)</f>
        <v>81909.2</v>
      </c>
      <c r="L109" s="152">
        <v>15</v>
      </c>
      <c r="M109" s="152">
        <f>G109*(1+L109/100)</f>
        <v>0</v>
      </c>
      <c r="N109" s="152">
        <v>0.90803</v>
      </c>
      <c r="O109" s="152">
        <f>ROUND(E109*N109,2)</f>
        <v>53.44</v>
      </c>
      <c r="P109" s="152">
        <v>0</v>
      </c>
      <c r="Q109" s="152">
        <f>ROUND(E109*P109,2)</f>
        <v>0</v>
      </c>
      <c r="R109" s="152"/>
      <c r="S109" s="152" t="s">
        <v>134</v>
      </c>
      <c r="T109" s="152" t="s">
        <v>134</v>
      </c>
      <c r="U109" s="152">
        <v>0</v>
      </c>
      <c r="V109" s="152">
        <f>ROUND(E109*U109,2)</f>
        <v>0</v>
      </c>
      <c r="W109" s="152"/>
      <c r="X109" s="152" t="s">
        <v>272</v>
      </c>
      <c r="Y109" s="147"/>
      <c r="Z109" s="147"/>
      <c r="AA109" s="147"/>
      <c r="AB109" s="147"/>
      <c r="AC109" s="147"/>
      <c r="AD109" s="147"/>
      <c r="AE109" s="147"/>
      <c r="AF109" s="147"/>
      <c r="AG109" s="147" t="s">
        <v>273</v>
      </c>
      <c r="AH109" s="147"/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  <c r="BG109" s="147"/>
      <c r="BH109" s="147"/>
    </row>
    <row r="110" spans="1:60" ht="51" outlineLevel="1" x14ac:dyDescent="0.25">
      <c r="A110" s="150"/>
      <c r="B110" s="151"/>
      <c r="C110" s="177" t="s">
        <v>377</v>
      </c>
      <c r="D110" s="153"/>
      <c r="E110" s="154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47"/>
      <c r="Z110" s="147"/>
      <c r="AA110" s="147"/>
      <c r="AB110" s="147"/>
      <c r="AC110" s="147"/>
      <c r="AD110" s="147"/>
      <c r="AE110" s="147"/>
      <c r="AF110" s="147"/>
      <c r="AG110" s="147" t="s">
        <v>139</v>
      </c>
      <c r="AH110" s="147">
        <v>0</v>
      </c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  <c r="BG110" s="147"/>
      <c r="BH110" s="147"/>
    </row>
    <row r="111" spans="1:60" ht="30.6" outlineLevel="1" x14ac:dyDescent="0.25">
      <c r="A111" s="150"/>
      <c r="B111" s="151"/>
      <c r="C111" s="177" t="s">
        <v>378</v>
      </c>
      <c r="D111" s="153"/>
      <c r="E111" s="154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47"/>
      <c r="Z111" s="147"/>
      <c r="AA111" s="147"/>
      <c r="AB111" s="147"/>
      <c r="AC111" s="147"/>
      <c r="AD111" s="147"/>
      <c r="AE111" s="147"/>
      <c r="AF111" s="147"/>
      <c r="AG111" s="147" t="s">
        <v>139</v>
      </c>
      <c r="AH111" s="147">
        <v>0</v>
      </c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</row>
    <row r="112" spans="1:60" outlineLevel="1" x14ac:dyDescent="0.25">
      <c r="A112" s="150"/>
      <c r="B112" s="151"/>
      <c r="C112" s="177" t="s">
        <v>379</v>
      </c>
      <c r="D112" s="153"/>
      <c r="E112" s="154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47"/>
      <c r="Z112" s="147"/>
      <c r="AA112" s="147"/>
      <c r="AB112" s="147"/>
      <c r="AC112" s="147"/>
      <c r="AD112" s="147"/>
      <c r="AE112" s="147"/>
      <c r="AF112" s="147"/>
      <c r="AG112" s="147" t="s">
        <v>139</v>
      </c>
      <c r="AH112" s="147">
        <v>0</v>
      </c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</row>
    <row r="113" spans="1:60" ht="20.399999999999999" outlineLevel="1" x14ac:dyDescent="0.25">
      <c r="A113" s="150"/>
      <c r="B113" s="151"/>
      <c r="C113" s="177" t="s">
        <v>380</v>
      </c>
      <c r="D113" s="153"/>
      <c r="E113" s="154">
        <v>58.85</v>
      </c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47"/>
      <c r="Z113" s="147"/>
      <c r="AA113" s="147"/>
      <c r="AB113" s="147"/>
      <c r="AC113" s="147"/>
      <c r="AD113" s="147"/>
      <c r="AE113" s="147"/>
      <c r="AF113" s="147"/>
      <c r="AG113" s="147" t="s">
        <v>139</v>
      </c>
      <c r="AH113" s="147">
        <v>0</v>
      </c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</row>
    <row r="114" spans="1:60" ht="20.399999999999999" outlineLevel="1" x14ac:dyDescent="0.25">
      <c r="A114" s="169">
        <v>43</v>
      </c>
      <c r="B114" s="170" t="s">
        <v>381</v>
      </c>
      <c r="C114" s="178" t="s">
        <v>382</v>
      </c>
      <c r="D114" s="171" t="s">
        <v>133</v>
      </c>
      <c r="E114" s="172">
        <v>7.2</v>
      </c>
      <c r="F114" s="173"/>
      <c r="G114" s="174">
        <f>ROUND(E114*F114,2)</f>
        <v>0</v>
      </c>
      <c r="H114" s="152">
        <v>577.02</v>
      </c>
      <c r="I114" s="152">
        <f>ROUND(E114*H114,2)</f>
        <v>4154.54</v>
      </c>
      <c r="J114" s="152">
        <v>2327.98</v>
      </c>
      <c r="K114" s="152">
        <f>ROUND(E114*J114,2)</f>
        <v>16761.46</v>
      </c>
      <c r="L114" s="152">
        <v>15</v>
      </c>
      <c r="M114" s="152">
        <f>G114*(1+L114/100)</f>
        <v>0</v>
      </c>
      <c r="N114" s="152">
        <v>0.58716999999999997</v>
      </c>
      <c r="O114" s="152">
        <f>ROUND(E114*N114,2)</f>
        <v>4.2300000000000004</v>
      </c>
      <c r="P114" s="152">
        <v>0</v>
      </c>
      <c r="Q114" s="152">
        <f>ROUND(E114*P114,2)</f>
        <v>0</v>
      </c>
      <c r="R114" s="152"/>
      <c r="S114" s="152" t="s">
        <v>134</v>
      </c>
      <c r="T114" s="152" t="s">
        <v>134</v>
      </c>
      <c r="U114" s="152">
        <v>0</v>
      </c>
      <c r="V114" s="152">
        <f>ROUND(E114*U114,2)</f>
        <v>0</v>
      </c>
      <c r="W114" s="152"/>
      <c r="X114" s="152" t="s">
        <v>272</v>
      </c>
      <c r="Y114" s="147"/>
      <c r="Z114" s="147"/>
      <c r="AA114" s="147"/>
      <c r="AB114" s="147"/>
      <c r="AC114" s="147"/>
      <c r="AD114" s="147"/>
      <c r="AE114" s="147"/>
      <c r="AF114" s="147"/>
      <c r="AG114" s="147" t="s">
        <v>273</v>
      </c>
      <c r="AH114" s="147"/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</row>
    <row r="115" spans="1:60" ht="20.399999999999999" outlineLevel="1" x14ac:dyDescent="0.25">
      <c r="A115" s="169">
        <v>44</v>
      </c>
      <c r="B115" s="170" t="s">
        <v>383</v>
      </c>
      <c r="C115" s="178" t="s">
        <v>384</v>
      </c>
      <c r="D115" s="171" t="s">
        <v>243</v>
      </c>
      <c r="E115" s="172">
        <v>2.5</v>
      </c>
      <c r="F115" s="173"/>
      <c r="G115" s="174">
        <f>ROUND(E115*F115,2)</f>
        <v>0</v>
      </c>
      <c r="H115" s="152">
        <v>0</v>
      </c>
      <c r="I115" s="152">
        <f>ROUND(E115*H115,2)</f>
        <v>0</v>
      </c>
      <c r="J115" s="152">
        <v>268.5</v>
      </c>
      <c r="K115" s="152">
        <f>ROUND(E115*J115,2)</f>
        <v>671.25</v>
      </c>
      <c r="L115" s="152">
        <v>15</v>
      </c>
      <c r="M115" s="152">
        <f>G115*(1+L115/100)</f>
        <v>0</v>
      </c>
      <c r="N115" s="152">
        <v>0</v>
      </c>
      <c r="O115" s="152">
        <f>ROUND(E115*N115,2)</f>
        <v>0</v>
      </c>
      <c r="P115" s="152">
        <v>0</v>
      </c>
      <c r="Q115" s="152">
        <f>ROUND(E115*P115,2)</f>
        <v>0</v>
      </c>
      <c r="R115" s="152"/>
      <c r="S115" s="152" t="s">
        <v>134</v>
      </c>
      <c r="T115" s="152" t="s">
        <v>135</v>
      </c>
      <c r="U115" s="152">
        <v>0.65</v>
      </c>
      <c r="V115" s="152">
        <f>ROUND(E115*U115,2)</f>
        <v>1.63</v>
      </c>
      <c r="W115" s="152"/>
      <c r="X115" s="152" t="s">
        <v>136</v>
      </c>
      <c r="Y115" s="147"/>
      <c r="Z115" s="147"/>
      <c r="AA115" s="147"/>
      <c r="AB115" s="147"/>
      <c r="AC115" s="147"/>
      <c r="AD115" s="147"/>
      <c r="AE115" s="147"/>
      <c r="AF115" s="147"/>
      <c r="AG115" s="147" t="s">
        <v>137</v>
      </c>
      <c r="AH115" s="147"/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</row>
    <row r="116" spans="1:60" ht="20.399999999999999" outlineLevel="1" x14ac:dyDescent="0.25">
      <c r="A116" s="162">
        <v>45</v>
      </c>
      <c r="B116" s="163" t="s">
        <v>385</v>
      </c>
      <c r="C116" s="176" t="s">
        <v>386</v>
      </c>
      <c r="D116" s="164" t="s">
        <v>133</v>
      </c>
      <c r="E116" s="165">
        <v>3.75</v>
      </c>
      <c r="F116" s="166"/>
      <c r="G116" s="167">
        <f>ROUND(E116*F116,2)</f>
        <v>0</v>
      </c>
      <c r="H116" s="152">
        <v>4240</v>
      </c>
      <c r="I116" s="152">
        <f>ROUND(E116*H116,2)</f>
        <v>15900</v>
      </c>
      <c r="J116" s="152">
        <v>0</v>
      </c>
      <c r="K116" s="152">
        <f>ROUND(E116*J116,2)</f>
        <v>0</v>
      </c>
      <c r="L116" s="152">
        <v>15</v>
      </c>
      <c r="M116" s="152">
        <f>G116*(1+L116/100)</f>
        <v>0</v>
      </c>
      <c r="N116" s="152">
        <v>2.827E-2</v>
      </c>
      <c r="O116" s="152">
        <f>ROUND(E116*N116,2)</f>
        <v>0.11</v>
      </c>
      <c r="P116" s="152">
        <v>0</v>
      </c>
      <c r="Q116" s="152">
        <f>ROUND(E116*P116,2)</f>
        <v>0</v>
      </c>
      <c r="R116" s="152"/>
      <c r="S116" s="152" t="s">
        <v>203</v>
      </c>
      <c r="T116" s="152" t="s">
        <v>135</v>
      </c>
      <c r="U116" s="152">
        <v>0</v>
      </c>
      <c r="V116" s="152">
        <f>ROUND(E116*U116,2)</f>
        <v>0</v>
      </c>
      <c r="W116" s="152"/>
      <c r="X116" s="152" t="s">
        <v>163</v>
      </c>
      <c r="Y116" s="147"/>
      <c r="Z116" s="147"/>
      <c r="AA116" s="147"/>
      <c r="AB116" s="147"/>
      <c r="AC116" s="147"/>
      <c r="AD116" s="147"/>
      <c r="AE116" s="147"/>
      <c r="AF116" s="147"/>
      <c r="AG116" s="147" t="s">
        <v>164</v>
      </c>
      <c r="AH116" s="147"/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147"/>
      <c r="BH116" s="147"/>
    </row>
    <row r="117" spans="1:60" outlineLevel="1" x14ac:dyDescent="0.25">
      <c r="A117" s="150"/>
      <c r="B117" s="151"/>
      <c r="C117" s="177" t="s">
        <v>387</v>
      </c>
      <c r="D117" s="153"/>
      <c r="E117" s="154">
        <v>3.75</v>
      </c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W117" s="152"/>
      <c r="X117" s="152"/>
      <c r="Y117" s="147"/>
      <c r="Z117" s="147"/>
      <c r="AA117" s="147"/>
      <c r="AB117" s="147"/>
      <c r="AC117" s="147"/>
      <c r="AD117" s="147"/>
      <c r="AE117" s="147"/>
      <c r="AF117" s="147"/>
      <c r="AG117" s="147" t="s">
        <v>139</v>
      </c>
      <c r="AH117" s="147">
        <v>0</v>
      </c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</row>
    <row r="118" spans="1:60" ht="20.399999999999999" outlineLevel="1" x14ac:dyDescent="0.25">
      <c r="A118" s="169">
        <v>46</v>
      </c>
      <c r="B118" s="170" t="s">
        <v>388</v>
      </c>
      <c r="C118" s="178" t="s">
        <v>389</v>
      </c>
      <c r="D118" s="171" t="s">
        <v>243</v>
      </c>
      <c r="E118" s="172">
        <v>2.5</v>
      </c>
      <c r="F118" s="173"/>
      <c r="G118" s="174">
        <f>ROUND(E118*F118,2)</f>
        <v>0</v>
      </c>
      <c r="H118" s="152">
        <v>916</v>
      </c>
      <c r="I118" s="152">
        <f>ROUND(E118*H118,2)</f>
        <v>2290</v>
      </c>
      <c r="J118" s="152">
        <v>0</v>
      </c>
      <c r="K118" s="152">
        <f>ROUND(E118*J118,2)</f>
        <v>0</v>
      </c>
      <c r="L118" s="152">
        <v>15</v>
      </c>
      <c r="M118" s="152">
        <f>G118*(1+L118/100)</f>
        <v>0</v>
      </c>
      <c r="N118" s="152">
        <v>6.0000000000000001E-3</v>
      </c>
      <c r="O118" s="152">
        <f>ROUND(E118*N118,2)</f>
        <v>0.02</v>
      </c>
      <c r="P118" s="152">
        <v>0</v>
      </c>
      <c r="Q118" s="152">
        <f>ROUND(E118*P118,2)</f>
        <v>0</v>
      </c>
      <c r="R118" s="152" t="s">
        <v>162</v>
      </c>
      <c r="S118" s="152" t="s">
        <v>134</v>
      </c>
      <c r="T118" s="152" t="s">
        <v>135</v>
      </c>
      <c r="U118" s="152">
        <v>0</v>
      </c>
      <c r="V118" s="152">
        <f>ROUND(E118*U118,2)</f>
        <v>0</v>
      </c>
      <c r="W118" s="152"/>
      <c r="X118" s="152" t="s">
        <v>163</v>
      </c>
      <c r="Y118" s="147"/>
      <c r="Z118" s="147"/>
      <c r="AA118" s="147"/>
      <c r="AB118" s="147"/>
      <c r="AC118" s="147"/>
      <c r="AD118" s="147"/>
      <c r="AE118" s="147"/>
      <c r="AF118" s="147"/>
      <c r="AG118" s="147" t="s">
        <v>164</v>
      </c>
      <c r="AH118" s="147"/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</row>
    <row r="119" spans="1:60" ht="20.399999999999999" outlineLevel="1" x14ac:dyDescent="0.25">
      <c r="A119" s="169">
        <v>47</v>
      </c>
      <c r="B119" s="170" t="s">
        <v>390</v>
      </c>
      <c r="C119" s="178" t="s">
        <v>391</v>
      </c>
      <c r="D119" s="171" t="s">
        <v>243</v>
      </c>
      <c r="E119" s="172">
        <v>2.5</v>
      </c>
      <c r="F119" s="173"/>
      <c r="G119" s="174">
        <f>ROUND(E119*F119,2)</f>
        <v>0</v>
      </c>
      <c r="H119" s="152">
        <v>793</v>
      </c>
      <c r="I119" s="152">
        <f>ROUND(E119*H119,2)</f>
        <v>1982.5</v>
      </c>
      <c r="J119" s="152">
        <v>0</v>
      </c>
      <c r="K119" s="152">
        <f>ROUND(E119*J119,2)</f>
        <v>0</v>
      </c>
      <c r="L119" s="152">
        <v>15</v>
      </c>
      <c r="M119" s="152">
        <f>G119*(1+L119/100)</f>
        <v>0</v>
      </c>
      <c r="N119" s="152">
        <v>1.2999999999999999E-2</v>
      </c>
      <c r="O119" s="152">
        <f>ROUND(E119*N119,2)</f>
        <v>0.03</v>
      </c>
      <c r="P119" s="152">
        <v>0</v>
      </c>
      <c r="Q119" s="152">
        <f>ROUND(E119*P119,2)</f>
        <v>0</v>
      </c>
      <c r="R119" s="152" t="s">
        <v>162</v>
      </c>
      <c r="S119" s="152" t="s">
        <v>134</v>
      </c>
      <c r="T119" s="152" t="s">
        <v>135</v>
      </c>
      <c r="U119" s="152">
        <v>0</v>
      </c>
      <c r="V119" s="152">
        <f>ROUND(E119*U119,2)</f>
        <v>0</v>
      </c>
      <c r="W119" s="152"/>
      <c r="X119" s="152" t="s">
        <v>163</v>
      </c>
      <c r="Y119" s="147"/>
      <c r="Z119" s="147"/>
      <c r="AA119" s="147"/>
      <c r="AB119" s="147"/>
      <c r="AC119" s="147"/>
      <c r="AD119" s="147"/>
      <c r="AE119" s="147"/>
      <c r="AF119" s="147"/>
      <c r="AG119" s="147" t="s">
        <v>164</v>
      </c>
      <c r="AH119" s="147"/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</row>
    <row r="120" spans="1:60" x14ac:dyDescent="0.25">
      <c r="A120" s="156" t="s">
        <v>129</v>
      </c>
      <c r="B120" s="157" t="s">
        <v>86</v>
      </c>
      <c r="C120" s="175" t="s">
        <v>87</v>
      </c>
      <c r="D120" s="158"/>
      <c r="E120" s="159"/>
      <c r="F120" s="160"/>
      <c r="G120" s="161">
        <f>SUMIF(AG121:AG121,"&lt;&gt;NOR",G121:G121)</f>
        <v>0</v>
      </c>
      <c r="H120" s="155"/>
      <c r="I120" s="155">
        <f>SUM(I121:I121)</f>
        <v>4930.78</v>
      </c>
      <c r="J120" s="155"/>
      <c r="K120" s="155">
        <f>SUM(K121:K121)</f>
        <v>2947.59</v>
      </c>
      <c r="L120" s="155"/>
      <c r="M120" s="155">
        <f>SUM(M121:M121)</f>
        <v>0</v>
      </c>
      <c r="N120" s="155"/>
      <c r="O120" s="155">
        <f>SUM(O121:O121)</f>
        <v>0.02</v>
      </c>
      <c r="P120" s="155"/>
      <c r="Q120" s="155">
        <f>SUM(Q121:Q121)</f>
        <v>0</v>
      </c>
      <c r="R120" s="155"/>
      <c r="S120" s="155"/>
      <c r="T120" s="155"/>
      <c r="U120" s="155"/>
      <c r="V120" s="155">
        <f>SUM(V121:V121)</f>
        <v>5.96</v>
      </c>
      <c r="W120" s="155"/>
      <c r="X120" s="155"/>
      <c r="AG120" t="s">
        <v>130</v>
      </c>
    </row>
    <row r="121" spans="1:60" ht="20.399999999999999" outlineLevel="1" x14ac:dyDescent="0.25">
      <c r="A121" s="162">
        <v>48</v>
      </c>
      <c r="B121" s="163" t="s">
        <v>392</v>
      </c>
      <c r="C121" s="176" t="s">
        <v>393</v>
      </c>
      <c r="D121" s="164" t="s">
        <v>142</v>
      </c>
      <c r="E121" s="165">
        <v>37.25</v>
      </c>
      <c r="F121" s="166"/>
      <c r="G121" s="167">
        <f>ROUND(E121*F121,2)</f>
        <v>0</v>
      </c>
      <c r="H121" s="152">
        <v>132.37</v>
      </c>
      <c r="I121" s="152">
        <f>ROUND(E121*H121,2)</f>
        <v>4930.78</v>
      </c>
      <c r="J121" s="152">
        <v>79.13</v>
      </c>
      <c r="K121" s="152">
        <f>ROUND(E121*J121,2)</f>
        <v>2947.59</v>
      </c>
      <c r="L121" s="152">
        <v>15</v>
      </c>
      <c r="M121" s="152">
        <f>G121*(1+L121/100)</f>
        <v>0</v>
      </c>
      <c r="N121" s="152">
        <v>5.1999999999999995E-4</v>
      </c>
      <c r="O121" s="152">
        <f>ROUND(E121*N121,2)</f>
        <v>0.02</v>
      </c>
      <c r="P121" s="152">
        <v>0</v>
      </c>
      <c r="Q121" s="152">
        <f>ROUND(E121*P121,2)</f>
        <v>0</v>
      </c>
      <c r="R121" s="152"/>
      <c r="S121" s="152" t="s">
        <v>134</v>
      </c>
      <c r="T121" s="152" t="s">
        <v>135</v>
      </c>
      <c r="U121" s="152">
        <v>0.16</v>
      </c>
      <c r="V121" s="152">
        <f>ROUND(E121*U121,2)</f>
        <v>5.96</v>
      </c>
      <c r="W121" s="152"/>
      <c r="X121" s="152" t="s">
        <v>136</v>
      </c>
      <c r="Y121" s="147"/>
      <c r="Z121" s="147"/>
      <c r="AA121" s="147"/>
      <c r="AB121" s="147"/>
      <c r="AC121" s="147"/>
      <c r="AD121" s="147"/>
      <c r="AE121" s="147"/>
      <c r="AF121" s="147"/>
      <c r="AG121" s="147" t="s">
        <v>137</v>
      </c>
      <c r="AH121" s="147"/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</row>
    <row r="122" spans="1:60" x14ac:dyDescent="0.25">
      <c r="A122" s="3"/>
      <c r="B122" s="4"/>
      <c r="C122" s="179"/>
      <c r="D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AE122">
        <v>15</v>
      </c>
      <c r="AF122">
        <v>21</v>
      </c>
      <c r="AG122" t="s">
        <v>116</v>
      </c>
    </row>
    <row r="123" spans="1:60" x14ac:dyDescent="0.25">
      <c r="C123" s="180"/>
      <c r="D123" s="10"/>
      <c r="AG123" t="s">
        <v>256</v>
      </c>
    </row>
    <row r="124" spans="1:60" x14ac:dyDescent="0.25">
      <c r="D124" s="10"/>
    </row>
    <row r="125" spans="1:60" x14ac:dyDescent="0.25">
      <c r="D125" s="10"/>
    </row>
    <row r="126" spans="1:60" x14ac:dyDescent="0.25">
      <c r="D126" s="10"/>
    </row>
    <row r="127" spans="1:60" x14ac:dyDescent="0.25">
      <c r="D127" s="10"/>
    </row>
    <row r="128" spans="1:60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13">
    <mergeCell ref="C39:G39"/>
    <mergeCell ref="A1:G1"/>
    <mergeCell ref="C2:G2"/>
    <mergeCell ref="C3:G3"/>
    <mergeCell ref="C4:G4"/>
    <mergeCell ref="C30:G30"/>
    <mergeCell ref="C98:G98"/>
    <mergeCell ref="C44:G44"/>
    <mergeCell ref="C52:G52"/>
    <mergeCell ref="C70:G70"/>
    <mergeCell ref="C85:G85"/>
    <mergeCell ref="C88:G88"/>
    <mergeCell ref="C93:G93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9C55-83CC-4697-96CF-4033DA91EDE2}">
  <sheetPr>
    <outlinePr summaryBelow="0"/>
  </sheetPr>
  <dimension ref="A1:BH5000"/>
  <sheetViews>
    <sheetView workbookViewId="0">
      <pane ySplit="7" topLeftCell="A8" activePane="bottomLeft" state="frozen"/>
      <selection pane="bottomLeft" activeCell="E19" sqref="E19"/>
    </sheetView>
  </sheetViews>
  <sheetFormatPr defaultRowHeight="13.2" outlineLevelRow="1" x14ac:dyDescent="0.25"/>
  <cols>
    <col min="1" max="1" width="3.44140625" customWidth="1"/>
    <col min="2" max="2" width="12.6640625" style="121" customWidth="1"/>
    <col min="3" max="3" width="38.33203125" style="121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3">
      <c r="A1" s="239" t="s">
        <v>7</v>
      </c>
      <c r="B1" s="239"/>
      <c r="C1" s="239"/>
      <c r="D1" s="239"/>
      <c r="E1" s="239"/>
      <c r="F1" s="239"/>
      <c r="G1" s="239"/>
      <c r="AG1" t="s">
        <v>104</v>
      </c>
    </row>
    <row r="2" spans="1:60" ht="25.05" customHeight="1" x14ac:dyDescent="0.25">
      <c r="A2" s="139" t="s">
        <v>8</v>
      </c>
      <c r="B2" s="49" t="s">
        <v>43</v>
      </c>
      <c r="C2" s="240" t="s">
        <v>44</v>
      </c>
      <c r="D2" s="241"/>
      <c r="E2" s="241"/>
      <c r="F2" s="241"/>
      <c r="G2" s="242"/>
      <c r="AG2" t="s">
        <v>105</v>
      </c>
    </row>
    <row r="3" spans="1:60" ht="25.05" customHeight="1" x14ac:dyDescent="0.25">
      <c r="A3" s="139" t="s">
        <v>9</v>
      </c>
      <c r="B3" s="49" t="s">
        <v>60</v>
      </c>
      <c r="C3" s="240" t="s">
        <v>29</v>
      </c>
      <c r="D3" s="241"/>
      <c r="E3" s="241"/>
      <c r="F3" s="241"/>
      <c r="G3" s="242"/>
      <c r="AC3" s="121" t="s">
        <v>105</v>
      </c>
      <c r="AG3" t="s">
        <v>106</v>
      </c>
    </row>
    <row r="4" spans="1:60" ht="25.05" customHeight="1" x14ac:dyDescent="0.25">
      <c r="A4" s="140" t="s">
        <v>10</v>
      </c>
      <c r="B4" s="141" t="s">
        <v>61</v>
      </c>
      <c r="C4" s="243" t="s">
        <v>62</v>
      </c>
      <c r="D4" s="244"/>
      <c r="E4" s="244"/>
      <c r="F4" s="244"/>
      <c r="G4" s="245"/>
      <c r="AG4" t="s">
        <v>107</v>
      </c>
    </row>
    <row r="5" spans="1:60" x14ac:dyDescent="0.25">
      <c r="D5" s="10"/>
    </row>
    <row r="6" spans="1:60" ht="39.6" x14ac:dyDescent="0.25">
      <c r="A6" s="143" t="s">
        <v>108</v>
      </c>
      <c r="B6" s="145" t="s">
        <v>109</v>
      </c>
      <c r="C6" s="145" t="s">
        <v>110</v>
      </c>
      <c r="D6" s="144" t="s">
        <v>111</v>
      </c>
      <c r="E6" s="143" t="s">
        <v>112</v>
      </c>
      <c r="F6" s="142" t="s">
        <v>113</v>
      </c>
      <c r="G6" s="143" t="s">
        <v>31</v>
      </c>
      <c r="H6" s="146" t="s">
        <v>32</v>
      </c>
      <c r="I6" s="146" t="s">
        <v>114</v>
      </c>
      <c r="J6" s="146" t="s">
        <v>33</v>
      </c>
      <c r="K6" s="146" t="s">
        <v>115</v>
      </c>
      <c r="L6" s="146" t="s">
        <v>116</v>
      </c>
      <c r="M6" s="146" t="s">
        <v>117</v>
      </c>
      <c r="N6" s="146" t="s">
        <v>118</v>
      </c>
      <c r="O6" s="146" t="s">
        <v>119</v>
      </c>
      <c r="P6" s="146" t="s">
        <v>120</v>
      </c>
      <c r="Q6" s="146" t="s">
        <v>121</v>
      </c>
      <c r="R6" s="146" t="s">
        <v>122</v>
      </c>
      <c r="S6" s="146" t="s">
        <v>123</v>
      </c>
      <c r="T6" s="146" t="s">
        <v>124</v>
      </c>
      <c r="U6" s="146" t="s">
        <v>125</v>
      </c>
      <c r="V6" s="146" t="s">
        <v>126</v>
      </c>
      <c r="W6" s="146" t="s">
        <v>127</v>
      </c>
      <c r="X6" s="146" t="s">
        <v>128</v>
      </c>
    </row>
    <row r="7" spans="1:60" hidden="1" x14ac:dyDescent="0.25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60" x14ac:dyDescent="0.25">
      <c r="A8" s="156" t="s">
        <v>129</v>
      </c>
      <c r="B8" s="157" t="s">
        <v>60</v>
      </c>
      <c r="C8" s="175" t="s">
        <v>29</v>
      </c>
      <c r="D8" s="158"/>
      <c r="E8" s="159"/>
      <c r="F8" s="160"/>
      <c r="G8" s="161">
        <f>SUMIF(AG9:AG9,"&lt;&gt;NOR",G9:G9)</f>
        <v>0</v>
      </c>
      <c r="H8" s="155"/>
      <c r="I8" s="155">
        <f>SUM(I9:I9)</f>
        <v>26666.67</v>
      </c>
      <c r="J8" s="155"/>
      <c r="K8" s="155">
        <f>SUM(K9:K9)</f>
        <v>13333.33</v>
      </c>
      <c r="L8" s="155"/>
      <c r="M8" s="155">
        <f>SUM(M9:M9)</f>
        <v>0</v>
      </c>
      <c r="N8" s="155"/>
      <c r="O8" s="155">
        <f>SUM(O9:O9)</f>
        <v>0</v>
      </c>
      <c r="P8" s="155"/>
      <c r="Q8" s="155">
        <f>SUM(Q9:Q9)</f>
        <v>0</v>
      </c>
      <c r="R8" s="155"/>
      <c r="S8" s="155"/>
      <c r="T8" s="155"/>
      <c r="U8" s="155"/>
      <c r="V8" s="155">
        <f>SUM(V9:V9)</f>
        <v>0</v>
      </c>
      <c r="W8" s="155"/>
      <c r="X8" s="155"/>
      <c r="AG8" t="s">
        <v>130</v>
      </c>
    </row>
    <row r="9" spans="1:60" ht="20.399999999999999" outlineLevel="1" x14ac:dyDescent="0.25">
      <c r="A9" s="162">
        <v>1</v>
      </c>
      <c r="B9" s="163" t="s">
        <v>394</v>
      </c>
      <c r="C9" s="176" t="s">
        <v>395</v>
      </c>
      <c r="D9" s="164" t="s">
        <v>372</v>
      </c>
      <c r="E9" s="165">
        <v>1</v>
      </c>
      <c r="F9" s="166"/>
      <c r="G9" s="167">
        <f>ROUND(E9*F9,2)</f>
        <v>0</v>
      </c>
      <c r="H9" s="152">
        <v>26666.67</v>
      </c>
      <c r="I9" s="152">
        <f>ROUND(E9*H9,2)</f>
        <v>26666.67</v>
      </c>
      <c r="J9" s="152">
        <v>13333.33</v>
      </c>
      <c r="K9" s="152">
        <f>ROUND(E9*J9,2)</f>
        <v>13333.33</v>
      </c>
      <c r="L9" s="152">
        <v>15</v>
      </c>
      <c r="M9" s="152">
        <f>G9*(1+L9/100)</f>
        <v>0</v>
      </c>
      <c r="N9" s="152">
        <v>0</v>
      </c>
      <c r="O9" s="152">
        <f>ROUND(E9*N9,2)</f>
        <v>0</v>
      </c>
      <c r="P9" s="152">
        <v>0</v>
      </c>
      <c r="Q9" s="152">
        <f>ROUND(E9*P9,2)</f>
        <v>0</v>
      </c>
      <c r="R9" s="152"/>
      <c r="S9" s="152" t="s">
        <v>203</v>
      </c>
      <c r="T9" s="152" t="s">
        <v>204</v>
      </c>
      <c r="U9" s="152">
        <v>0</v>
      </c>
      <c r="V9" s="152">
        <f>ROUND(E9*U9,2)</f>
        <v>0</v>
      </c>
      <c r="W9" s="152"/>
      <c r="X9" s="152" t="s">
        <v>136</v>
      </c>
      <c r="Y9" s="147"/>
      <c r="Z9" s="147"/>
      <c r="AA9" s="147"/>
      <c r="AB9" s="147"/>
      <c r="AC9" s="147"/>
      <c r="AD9" s="147"/>
      <c r="AE9" s="147"/>
      <c r="AF9" s="147"/>
      <c r="AG9" s="147" t="s">
        <v>137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x14ac:dyDescent="0.25">
      <c r="A10" s="3"/>
      <c r="B10" s="4"/>
      <c r="C10" s="179"/>
      <c r="D10" s="6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AE10">
        <v>15</v>
      </c>
      <c r="AF10">
        <v>21</v>
      </c>
      <c r="AG10" t="s">
        <v>116</v>
      </c>
    </row>
    <row r="11" spans="1:60" x14ac:dyDescent="0.25">
      <c r="C11" s="180"/>
      <c r="D11" s="10"/>
      <c r="AG11" t="s">
        <v>256</v>
      </c>
    </row>
    <row r="12" spans="1:60" x14ac:dyDescent="0.25">
      <c r="D12" s="10"/>
    </row>
    <row r="13" spans="1:60" x14ac:dyDescent="0.25">
      <c r="D13" s="10"/>
    </row>
    <row r="14" spans="1:60" x14ac:dyDescent="0.25">
      <c r="D14" s="10"/>
    </row>
    <row r="15" spans="1:60" x14ac:dyDescent="0.25">
      <c r="D15" s="10"/>
    </row>
    <row r="16" spans="1:60" x14ac:dyDescent="0.25">
      <c r="D16" s="10"/>
    </row>
    <row r="17" spans="4:4" x14ac:dyDescent="0.25">
      <c r="D17" s="10"/>
    </row>
    <row r="18" spans="4:4" x14ac:dyDescent="0.25">
      <c r="D18" s="10"/>
    </row>
    <row r="19" spans="4:4" x14ac:dyDescent="0.25">
      <c r="D19" s="10"/>
    </row>
    <row r="20" spans="4:4" x14ac:dyDescent="0.25">
      <c r="D20" s="10"/>
    </row>
    <row r="21" spans="4:4" x14ac:dyDescent="0.25">
      <c r="D21" s="10"/>
    </row>
    <row r="22" spans="4:4" x14ac:dyDescent="0.25">
      <c r="D22" s="10"/>
    </row>
    <row r="23" spans="4:4" x14ac:dyDescent="0.25">
      <c r="D23" s="10"/>
    </row>
    <row r="24" spans="4:4" x14ac:dyDescent="0.25">
      <c r="D24" s="10"/>
    </row>
    <row r="25" spans="4:4" x14ac:dyDescent="0.25">
      <c r="D25" s="10"/>
    </row>
    <row r="26" spans="4:4" x14ac:dyDescent="0.25">
      <c r="D26" s="10"/>
    </row>
    <row r="27" spans="4:4" x14ac:dyDescent="0.25">
      <c r="D27" s="10"/>
    </row>
    <row r="28" spans="4:4" x14ac:dyDescent="0.25">
      <c r="D28" s="10"/>
    </row>
    <row r="29" spans="4:4" x14ac:dyDescent="0.25">
      <c r="D29" s="10"/>
    </row>
    <row r="30" spans="4:4" x14ac:dyDescent="0.25">
      <c r="D30" s="10"/>
    </row>
    <row r="31" spans="4:4" x14ac:dyDescent="0.25">
      <c r="D31" s="10"/>
    </row>
    <row r="32" spans="4:4" x14ac:dyDescent="0.25">
      <c r="D32" s="10"/>
    </row>
    <row r="33" spans="4:4" x14ac:dyDescent="0.25">
      <c r="D33" s="10"/>
    </row>
    <row r="34" spans="4:4" x14ac:dyDescent="0.25">
      <c r="D34" s="10"/>
    </row>
    <row r="35" spans="4:4" x14ac:dyDescent="0.25">
      <c r="D35" s="10"/>
    </row>
    <row r="36" spans="4:4" x14ac:dyDescent="0.25">
      <c r="D36" s="10"/>
    </row>
    <row r="37" spans="4:4" x14ac:dyDescent="0.25">
      <c r="D37" s="10"/>
    </row>
    <row r="38" spans="4:4" x14ac:dyDescent="0.25">
      <c r="D38" s="10"/>
    </row>
    <row r="39" spans="4:4" x14ac:dyDescent="0.25">
      <c r="D39" s="10"/>
    </row>
    <row r="40" spans="4:4" x14ac:dyDescent="0.25">
      <c r="D40" s="10"/>
    </row>
    <row r="41" spans="4:4" x14ac:dyDescent="0.25">
      <c r="D41" s="10"/>
    </row>
    <row r="42" spans="4:4" x14ac:dyDescent="0.25">
      <c r="D42" s="10"/>
    </row>
    <row r="43" spans="4:4" x14ac:dyDescent="0.25">
      <c r="D43" s="10"/>
    </row>
    <row r="44" spans="4:4" x14ac:dyDescent="0.25">
      <c r="D44" s="10"/>
    </row>
    <row r="45" spans="4:4" x14ac:dyDescent="0.25">
      <c r="D45" s="10"/>
    </row>
    <row r="46" spans="4:4" x14ac:dyDescent="0.25">
      <c r="D46" s="10"/>
    </row>
    <row r="47" spans="4:4" x14ac:dyDescent="0.25">
      <c r="D47" s="10"/>
    </row>
    <row r="48" spans="4:4" x14ac:dyDescent="0.25">
      <c r="D48" s="10"/>
    </row>
    <row r="49" spans="4:4" x14ac:dyDescent="0.25">
      <c r="D49" s="10"/>
    </row>
    <row r="50" spans="4:4" x14ac:dyDescent="0.25">
      <c r="D50" s="10"/>
    </row>
    <row r="51" spans="4:4" x14ac:dyDescent="0.25">
      <c r="D51" s="10"/>
    </row>
    <row r="52" spans="4:4" x14ac:dyDescent="0.25">
      <c r="D52" s="10"/>
    </row>
    <row r="53" spans="4:4" x14ac:dyDescent="0.25">
      <c r="D53" s="10"/>
    </row>
    <row r="54" spans="4:4" x14ac:dyDescent="0.25">
      <c r="D54" s="10"/>
    </row>
    <row r="55" spans="4:4" x14ac:dyDescent="0.25">
      <c r="D55" s="10"/>
    </row>
    <row r="56" spans="4:4" x14ac:dyDescent="0.25">
      <c r="D56" s="10"/>
    </row>
    <row r="57" spans="4:4" x14ac:dyDescent="0.25">
      <c r="D57" s="10"/>
    </row>
    <row r="58" spans="4:4" x14ac:dyDescent="0.25">
      <c r="D58" s="10"/>
    </row>
    <row r="59" spans="4:4" x14ac:dyDescent="0.25">
      <c r="D59" s="10"/>
    </row>
    <row r="60" spans="4:4" x14ac:dyDescent="0.25">
      <c r="D60" s="10"/>
    </row>
    <row r="61" spans="4:4" x14ac:dyDescent="0.25">
      <c r="D61" s="10"/>
    </row>
    <row r="62" spans="4:4" x14ac:dyDescent="0.25">
      <c r="D62" s="10"/>
    </row>
    <row r="63" spans="4:4" x14ac:dyDescent="0.25">
      <c r="D63" s="10"/>
    </row>
    <row r="64" spans="4:4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52</vt:i4>
      </vt:variant>
    </vt:vector>
  </HeadingPairs>
  <TitlesOfParts>
    <vt:vector size="58" baseType="lpstr">
      <vt:lpstr>Pokyny pro vyplnění</vt:lpstr>
      <vt:lpstr>Stavba</vt:lpstr>
      <vt:lpstr>VzorPolozky</vt:lpstr>
      <vt:lpstr>I01 1 Pol</vt:lpstr>
      <vt:lpstr>N01 1 Pol</vt:lpstr>
      <vt:lpstr>VN 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'I01 1 Pol'!Názvy_tisku</vt:lpstr>
      <vt:lpstr>'N01 1 Pol'!Názvy_tisku</vt:lpstr>
      <vt:lpstr>'VN 2 Pol'!Názvy_tisku</vt:lpstr>
      <vt:lpstr>oadresa</vt:lpstr>
      <vt:lpstr>Stavba!Objednatel</vt:lpstr>
      <vt:lpstr>Stavba!Objekt</vt:lpstr>
      <vt:lpstr>'I01 1 Pol'!Oblast_tisku</vt:lpstr>
      <vt:lpstr>'N01 1 Pol'!Oblast_tisku</vt:lpstr>
      <vt:lpstr>Stavba!Oblast_tisku</vt:lpstr>
      <vt:lpstr>'VN 2 Pol'!Oblast_tisku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Fanta</dc:creator>
  <cp:lastModifiedBy>Václav Peloušek</cp:lastModifiedBy>
  <cp:lastPrinted>2019-03-19T12:27:02Z</cp:lastPrinted>
  <dcterms:created xsi:type="dcterms:W3CDTF">2009-04-08T07:15:50Z</dcterms:created>
  <dcterms:modified xsi:type="dcterms:W3CDTF">2021-03-09T15:57:07Z</dcterms:modified>
</cp:coreProperties>
</file>