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Obec\Stavby\2019\Oprava vodoteče 2019\VŘ\"/>
    </mc:Choice>
  </mc:AlternateContent>
  <xr:revisionPtr revIDLastSave="0" documentId="13_ncr:1_{5BB69C44-3DDC-48C8-98DA-ECA64DC39706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Pol'!$A$1:$U$35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2" l="1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O20" i="12"/>
  <c r="I21" i="12"/>
  <c r="I20" i="12" s="1"/>
  <c r="K21" i="12"/>
  <c r="K20" i="12" s="1"/>
  <c r="M21" i="12"/>
  <c r="M20" i="12" s="1"/>
  <c r="O21" i="12"/>
  <c r="Q21" i="12"/>
  <c r="Q20" i="12" s="1"/>
  <c r="U21" i="12"/>
  <c r="U20" i="12" s="1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I29" i="12"/>
  <c r="K29" i="12"/>
  <c r="M29" i="12"/>
  <c r="O29" i="12"/>
  <c r="Q29" i="12"/>
  <c r="U29" i="12"/>
  <c r="I30" i="12"/>
  <c r="K30" i="12"/>
  <c r="K28" i="12" s="1"/>
  <c r="M30" i="12"/>
  <c r="M28" i="12" s="1"/>
  <c r="O30" i="12"/>
  <c r="Q30" i="12"/>
  <c r="U30" i="12"/>
  <c r="U28" i="12" s="1"/>
  <c r="I31" i="12"/>
  <c r="K31" i="12"/>
  <c r="M31" i="12"/>
  <c r="O31" i="12"/>
  <c r="Q31" i="12"/>
  <c r="U31" i="12"/>
  <c r="I33" i="12"/>
  <c r="I32" i="12" s="1"/>
  <c r="K33" i="12"/>
  <c r="K32" i="12" s="1"/>
  <c r="M33" i="12"/>
  <c r="M32" i="12" s="1"/>
  <c r="O33" i="12"/>
  <c r="O32" i="12" s="1"/>
  <c r="Q33" i="12"/>
  <c r="Q32" i="12" s="1"/>
  <c r="U33" i="12"/>
  <c r="U32" i="12" s="1"/>
  <c r="I52" i="1"/>
  <c r="F40" i="1"/>
  <c r="G40" i="1"/>
  <c r="H40" i="1"/>
  <c r="I40" i="1"/>
  <c r="J39" i="1"/>
  <c r="J40" i="1" s="1"/>
  <c r="J28" i="1"/>
  <c r="J26" i="1"/>
  <c r="G38" i="1"/>
  <c r="F38" i="1"/>
  <c r="J23" i="1"/>
  <c r="J24" i="1"/>
  <c r="J25" i="1"/>
  <c r="J27" i="1"/>
  <c r="E24" i="1"/>
  <c r="E26" i="1"/>
  <c r="Q8" i="12" l="1"/>
  <c r="M8" i="12"/>
  <c r="O22" i="12"/>
  <c r="U22" i="12"/>
  <c r="K22" i="12"/>
  <c r="M22" i="12"/>
  <c r="Q22" i="12"/>
  <c r="I22" i="12"/>
  <c r="I8" i="12"/>
  <c r="Q28" i="12"/>
  <c r="I28" i="12"/>
  <c r="O28" i="12"/>
  <c r="U8" i="12"/>
  <c r="K8" i="12"/>
  <c r="O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<sst xmlns="http://schemas.openxmlformats.org/spreadsheetml/2006/main" count="229" uniqueCount="145">
  <si>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</si>
  <si>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</si>
  <si>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</si>
  <si>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</si>
  <si>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</si>
  <si>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</si>
  <si>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</si>
  <si>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</si>
  <si>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</si>
  <si>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</si>
  <si>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</si>
  <si>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</si>
  <si>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</si>
  <si>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</si>
  <si>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</si>
  <si>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</si>
  <si>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</si>
  <si>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</si>
  <si>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</si>
  <si>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</si>
  <si>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</si>
  <si>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</si>
  <si>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</si>
  <si>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</si>
  <si>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</si>
  <si>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</si>
  <si>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</si>
  <si>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</si>
  <si>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</si>
  <si>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</si>
  <si>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</si>
  <si>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</si>
  <si>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</si>
  <si>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</si>
  <si>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</si>
  <si>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</si>
  <si>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</si>
  <si>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</si>
  <si>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</si>
  <si>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</si>
  <si>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</si>
  <si>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</si>
  <si>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</si>
  <si>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Višňové</t>
  </si>
  <si>
    <t>Rozpočet:</t>
  </si>
  <si>
    <t>Misto</t>
  </si>
  <si>
    <t>Višňové - regulace potoka za penzionem dl.28m - 2019</t>
  </si>
  <si>
    <t>Městys Višňové</t>
  </si>
  <si>
    <t>Višňové 212</t>
  </si>
  <si>
    <t>671 38</t>
  </si>
  <si>
    <t>00293784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</si>
  <si>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</si>
  <si>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</si>
  <si>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</si>
  <si>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</si>
  <si>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</si>
  <si>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</si>
  <si>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</si>
  <si>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</si>
  <si>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</si>
  <si>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</si>
  <si>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</si>
  <si>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</si>
  <si>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</si>
  <si>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</si>
  <si>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</si>
  <si>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</si>
  <si>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</si>
  <si>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</si>
  <si>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</si>
  <si>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</si>
  <si>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</si>
  <si>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</si>
  <si>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</si>
  <si>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</si>
  <si>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</si>
  <si>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</si>
  <si>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</si>
  <si>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</si>
  <si>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</si>
  <si>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</si>
  <si>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</si>
  <si>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</si>
  <si>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</si>
  <si>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</si>
  <si>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</si>
  <si>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</si>
  <si>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</si>
  <si>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</si>
  <si>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</si>
  <si>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</si>
  <si>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</si>
  <si>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</si>
  <si>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</si>
  <si>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</si>
  <si>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125703301R00</t>
  </si>
  <si>
    <t>Čištění kanálů s nezpevněným.dnem, tl.vrstvy 25 cm</t>
  </si>
  <si>
    <t>m3</t>
  </si>
  <si>
    <t>POL1_0</t>
  </si>
  <si>
    <t>114203202R00</t>
  </si>
  <si>
    <t>Očištění lomového kamene od malty</t>
  </si>
  <si>
    <t>114203301R00</t>
  </si>
  <si>
    <t>Třídění lomového kamene nebo betonových tvárnic</t>
  </si>
  <si>
    <t>122703601R00</t>
  </si>
  <si>
    <t>Odstranění nánosu při únosnosti dna 15 - 40 kPa</t>
  </si>
  <si>
    <t>132201111R00</t>
  </si>
  <si>
    <t>Hloubení rýh š.do 60 cm v hor.3 do 100 m3, STROJNĚ</t>
  </si>
  <si>
    <t>132201192R00</t>
  </si>
  <si>
    <t>Přípl.za hloub.rýh š.60cm,ve vodě,hor3,do 100m3,ST</t>
  </si>
  <si>
    <t>167101101R00</t>
  </si>
  <si>
    <t>Nakládání výkopku z hor.1-4 v množství do 100 m3</t>
  </si>
  <si>
    <t>162201102R00</t>
  </si>
  <si>
    <t>Vodorovné přemístění výkopku z hor.1-4 do 50 m</t>
  </si>
  <si>
    <t>Vodorovné přemístění výkopku z hor.1-4 do 50 m, pro zásyp za nové zdi</t>
  </si>
  <si>
    <t>174101101R00</t>
  </si>
  <si>
    <t>Zásyp jam, rýh, šachet se zhutněním</t>
  </si>
  <si>
    <t>115001103R00</t>
  </si>
  <si>
    <t>Převedení vody potrubím o průměru do DN 200 mm</t>
  </si>
  <si>
    <t>m</t>
  </si>
  <si>
    <t>274311611R00</t>
  </si>
  <si>
    <t>Beton základ. pasů prokl. kamenem C 16/20</t>
  </si>
  <si>
    <t>311112330RT2</t>
  </si>
  <si>
    <t>Stěna z tvárnic ztraceného bednění Best, tl. 30 cm, zalití tvárnic betonem C 16/20</t>
  </si>
  <si>
    <t>m2</t>
  </si>
  <si>
    <t>311351105R00</t>
  </si>
  <si>
    <t>Bednění nadzákladových zdí oboustranné - zřízení</t>
  </si>
  <si>
    <t>311351106R00</t>
  </si>
  <si>
    <t>Bednění nadzákladových zdí oboustranné-odstranění</t>
  </si>
  <si>
    <t>311361821R00</t>
  </si>
  <si>
    <t>Výztuž nadzáklad. zdí z betonářské oceli 10505 (R)</t>
  </si>
  <si>
    <t>t</t>
  </si>
  <si>
    <t>317323311R00</t>
  </si>
  <si>
    <t>Beton hlav tarasu pásů železový C 16/20, výška 10cm</t>
  </si>
  <si>
    <t>451561112R00</t>
  </si>
  <si>
    <t>Lože dlažby z kam. drobného drceného tl. do 15 cm</t>
  </si>
  <si>
    <t>451311811R00</t>
  </si>
  <si>
    <t>Podklad pod dlažbu z betonu C 25/30 XA1,do 10 cm</t>
  </si>
  <si>
    <t>465513127R00</t>
  </si>
  <si>
    <t>Dlažba z kamene na MC, s vyspárov. MC, tl. 20 cm</t>
  </si>
  <si>
    <t>998332011R00</t>
  </si>
  <si>
    <t>Přesun hmot, úpravy toků a kanálů, hráze ostatní</t>
  </si>
  <si>
    <t/>
  </si>
  <si>
    <t>END</t>
  </si>
  <si>
    <t>Višňové - oprava vodoteče za penzionem dl.28m - 2019</t>
  </si>
  <si>
    <t>Višňové - oprava vodotečeza penzionem dl.28m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</si>
</sst>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4" borderId="38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0" t="s">
        <v>39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5"/>
  <sheetViews>
    <sheetView showGridLines="0" tabSelected="1" topLeftCell="B21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22" t="s">
        <v>42</v>
      </c>
      <c r="C1" s="223"/>
      <c r="D1" s="223"/>
      <c r="E1" s="223"/>
      <c r="F1" s="223"/>
      <c r="G1" s="223"/>
      <c r="H1" s="223"/>
      <c r="I1" s="223"/>
      <c r="J1" s="224"/>
    </row>
    <row r="2" spans="1:15" ht="23.25" customHeight="1" x14ac:dyDescent="0.2">
      <c r="A2" s="4"/>
      <c r="B2" s="81" t="s">
        <v>40</v>
      </c>
      <c r="C2" s="82"/>
      <c r="D2" s="207" t="s">
        <v>144</v>
      </c>
      <c r="E2" s="208"/>
      <c r="F2" s="208"/>
      <c r="G2" s="208"/>
      <c r="H2" s="208"/>
      <c r="I2" s="208"/>
      <c r="J2" s="209"/>
      <c r="O2" s="2"/>
    </row>
    <row r="3" spans="1:15" ht="23.25" customHeight="1" x14ac:dyDescent="0.2">
      <c r="A3" s="4"/>
      <c r="B3" s="83" t="s">
        <v>45</v>
      </c>
      <c r="C3" s="84"/>
      <c r="D3" s="235" t="s">
        <v>43</v>
      </c>
      <c r="E3" s="236"/>
      <c r="F3" s="236"/>
      <c r="G3" s="236"/>
      <c r="H3" s="236"/>
      <c r="I3" s="236"/>
      <c r="J3" s="237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 t="s">
        <v>49</v>
      </c>
      <c r="D7" s="80" t="s">
        <v>43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14"/>
      <c r="E11" s="214"/>
      <c r="F11" s="214"/>
      <c r="G11" s="214"/>
      <c r="H11" s="28" t="s">
        <v>33</v>
      </c>
      <c r="I11" s="91"/>
      <c r="J11" s="11"/>
    </row>
    <row r="12" spans="1:15" ht="15.75" customHeight="1" x14ac:dyDescent="0.2">
      <c r="A12" s="4"/>
      <c r="B12" s="41"/>
      <c r="C12" s="26"/>
      <c r="D12" s="233"/>
      <c r="E12" s="233"/>
      <c r="F12" s="233"/>
      <c r="G12" s="233"/>
      <c r="H12" s="28" t="s">
        <v>34</v>
      </c>
      <c r="I12" s="91"/>
      <c r="J12" s="11"/>
    </row>
    <row r="13" spans="1:15" ht="15.75" customHeight="1" x14ac:dyDescent="0.2">
      <c r="A13" s="4"/>
      <c r="B13" s="42"/>
      <c r="C13" s="92"/>
      <c r="D13" s="234"/>
      <c r="E13" s="234"/>
      <c r="F13" s="234"/>
      <c r="G13" s="234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3"/>
      <c r="F15" s="213"/>
      <c r="G15" s="231"/>
      <c r="H15" s="231"/>
      <c r="I15" s="231" t="s">
        <v>28</v>
      </c>
      <c r="J15" s="232"/>
    </row>
    <row r="16" spans="1:15" ht="23.25" customHeight="1" x14ac:dyDescent="0.2">
      <c r="A16" s="139" t="s">
        <v>23</v>
      </c>
      <c r="B16" s="140" t="s">
        <v>23</v>
      </c>
      <c r="C16" s="58"/>
      <c r="D16" s="59"/>
      <c r="E16" s="210"/>
      <c r="F16" s="211"/>
      <c r="G16" s="210"/>
      <c r="H16" s="211"/>
      <c r="I16" s="210">
        <v>0</v>
      </c>
      <c r="J16" s="212"/>
    </row>
    <row r="17" spans="1:10" ht="23.25" customHeight="1" x14ac:dyDescent="0.2">
      <c r="A17" s="139" t="s">
        <v>24</v>
      </c>
      <c r="B17" s="140" t="s">
        <v>24</v>
      </c>
      <c r="C17" s="58"/>
      <c r="D17" s="59"/>
      <c r="E17" s="210"/>
      <c r="F17" s="211"/>
      <c r="G17" s="210"/>
      <c r="H17" s="211"/>
      <c r="I17" s="210">
        <v>0</v>
      </c>
      <c r="J17" s="212"/>
    </row>
    <row r="18" spans="1:10" ht="23.25" customHeight="1" x14ac:dyDescent="0.2">
      <c r="A18" s="139" t="s">
        <v>25</v>
      </c>
      <c r="B18" s="140" t="s">
        <v>25</v>
      </c>
      <c r="C18" s="58"/>
      <c r="D18" s="59"/>
      <c r="E18" s="210"/>
      <c r="F18" s="211"/>
      <c r="G18" s="210"/>
      <c r="H18" s="211"/>
      <c r="I18" s="210">
        <v>0</v>
      </c>
      <c r="J18" s="212"/>
    </row>
    <row r="19" spans="1:10" ht="23.25" customHeight="1" x14ac:dyDescent="0.2">
      <c r="A19" s="139" t="s">
        <v>66</v>
      </c>
      <c r="B19" s="140" t="s">
        <v>26</v>
      </c>
      <c r="C19" s="58"/>
      <c r="D19" s="59"/>
      <c r="E19" s="210"/>
      <c r="F19" s="211"/>
      <c r="G19" s="210"/>
      <c r="H19" s="211"/>
      <c r="I19" s="210">
        <v>0</v>
      </c>
      <c r="J19" s="212"/>
    </row>
    <row r="20" spans="1:10" ht="23.25" customHeight="1" x14ac:dyDescent="0.2">
      <c r="A20" s="139" t="s">
        <v>67</v>
      </c>
      <c r="B20" s="140" t="s">
        <v>27</v>
      </c>
      <c r="C20" s="58"/>
      <c r="D20" s="59"/>
      <c r="E20" s="210"/>
      <c r="F20" s="211"/>
      <c r="G20" s="210"/>
      <c r="H20" s="211"/>
      <c r="I20" s="210">
        <v>0</v>
      </c>
      <c r="J20" s="212"/>
    </row>
    <row r="21" spans="1:10" ht="23.25" customHeight="1" x14ac:dyDescent="0.2">
      <c r="A21" s="4"/>
      <c r="B21" s="74" t="s">
        <v>28</v>
      </c>
      <c r="C21" s="75"/>
      <c r="D21" s="76"/>
      <c r="E21" s="220"/>
      <c r="F21" s="229"/>
      <c r="G21" s="220"/>
      <c r="H21" s="229"/>
      <c r="I21" s="220">
        <v>0</v>
      </c>
      <c r="J21" s="221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18">
        <v>0</v>
      </c>
      <c r="H23" s="219"/>
      <c r="I23" s="21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6">
        <v>0</v>
      </c>
      <c r="H24" s="217"/>
      <c r="I24" s="217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18">
        <v>0</v>
      </c>
      <c r="H25" s="219"/>
      <c r="I25" s="21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5">
        <v>0</v>
      </c>
      <c r="H26" s="226"/>
      <c r="I26" s="226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27">
        <v>0</v>
      </c>
      <c r="H27" s="227"/>
      <c r="I27" s="227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228">
        <v>391387.12</v>
      </c>
      <c r="H28" s="230"/>
      <c r="I28" s="230"/>
      <c r="J28" s="116" t="str">
        <f t="shared" si="0"/>
        <v>CZK</v>
      </c>
    </row>
    <row r="29" spans="1:10" ht="27.75" customHeight="1" thickBot="1" x14ac:dyDescent="0.25">
      <c r="A29" s="4"/>
      <c r="B29" s="112" t="s">
        <v>35</v>
      </c>
      <c r="C29" s="117"/>
      <c r="D29" s="117"/>
      <c r="E29" s="117"/>
      <c r="F29" s="117"/>
      <c r="G29" s="228">
        <v>0</v>
      </c>
      <c r="H29" s="228"/>
      <c r="I29" s="228"/>
      <c r="J29" s="118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15" t="s">
        <v>2</v>
      </c>
      <c r="E35" s="21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1</v>
      </c>
      <c r="B39" s="102" t="s">
        <v>51</v>
      </c>
      <c r="C39" s="198" t="s">
        <v>46</v>
      </c>
      <c r="D39" s="199"/>
      <c r="E39" s="199"/>
      <c r="F39" s="107">
        <v>0</v>
      </c>
      <c r="G39" s="108">
        <v>391387.12</v>
      </c>
      <c r="H39" s="109">
        <v>82191</v>
      </c>
      <c r="I39" s="109">
        <v>473578.12</v>
      </c>
      <c r="J39" s="103">
        <f>IF(CenaCelkemVypocet=0,"",I39/CenaCelkemVypocet*100)</f>
        <v>100</v>
      </c>
    </row>
    <row r="40" spans="1:10" ht="25.5" hidden="1" customHeight="1" x14ac:dyDescent="0.2">
      <c r="A40" s="96"/>
      <c r="B40" s="200" t="s">
        <v>52</v>
      </c>
      <c r="C40" s="201"/>
      <c r="D40" s="201"/>
      <c r="E40" s="202"/>
      <c r="F40" s="110">
        <f>SUMIF(A39:A39,"=1",F39:F39)</f>
        <v>0</v>
      </c>
      <c r="G40" s="111">
        <f>SUMIF(A39:A39,"=1",G39:G39)</f>
        <v>391387.12</v>
      </c>
      <c r="H40" s="111">
        <f>SUMIF(A39:A39,"=1",H39:H39)</f>
        <v>82191</v>
      </c>
      <c r="I40" s="111">
        <f>SUMIF(A39:A39,"=1",I39:I39)</f>
        <v>473578.12</v>
      </c>
      <c r="J40" s="97">
        <f>SUMIF(A39:A39,"=1",J39:J39)</f>
        <v>100</v>
      </c>
    </row>
    <row r="44" spans="1:10" ht="15.75" x14ac:dyDescent="0.25">
      <c r="B44" s="119" t="s">
        <v>54</v>
      </c>
    </row>
    <row r="46" spans="1:10" ht="25.5" customHeight="1" x14ac:dyDescent="0.2">
      <c r="A46" s="120"/>
      <c r="B46" s="124" t="s">
        <v>16</v>
      </c>
      <c r="C46" s="124" t="s">
        <v>5</v>
      </c>
      <c r="D46" s="125"/>
      <c r="E46" s="125"/>
      <c r="F46" s="128" t="s">
        <v>55</v>
      </c>
      <c r="G46" s="128"/>
      <c r="H46" s="128"/>
      <c r="I46" s="203" t="s">
        <v>28</v>
      </c>
      <c r="J46" s="203"/>
    </row>
    <row r="47" spans="1:10" ht="25.5" customHeight="1" x14ac:dyDescent="0.2">
      <c r="A47" s="121"/>
      <c r="B47" s="129" t="s">
        <v>56</v>
      </c>
      <c r="C47" s="205" t="s">
        <v>57</v>
      </c>
      <c r="D47" s="206"/>
      <c r="E47" s="206"/>
      <c r="F47" s="131" t="s">
        <v>23</v>
      </c>
      <c r="G47" s="132"/>
      <c r="H47" s="132"/>
      <c r="I47" s="204">
        <v>0</v>
      </c>
      <c r="J47" s="204"/>
    </row>
    <row r="48" spans="1:10" ht="25.5" customHeight="1" x14ac:dyDescent="0.2">
      <c r="A48" s="121"/>
      <c r="B48" s="123" t="s">
        <v>58</v>
      </c>
      <c r="C48" s="193" t="s">
        <v>59</v>
      </c>
      <c r="D48" s="194"/>
      <c r="E48" s="194"/>
      <c r="F48" s="133" t="s">
        <v>23</v>
      </c>
      <c r="G48" s="134"/>
      <c r="H48" s="134"/>
      <c r="I48" s="192">
        <v>0</v>
      </c>
      <c r="J48" s="192"/>
    </row>
    <row r="49" spans="1:10" ht="25.5" customHeight="1" x14ac:dyDescent="0.2">
      <c r="A49" s="121"/>
      <c r="B49" s="123" t="s">
        <v>60</v>
      </c>
      <c r="C49" s="193" t="s">
        <v>61</v>
      </c>
      <c r="D49" s="194"/>
      <c r="E49" s="194"/>
      <c r="F49" s="133" t="s">
        <v>23</v>
      </c>
      <c r="G49" s="134"/>
      <c r="H49" s="134"/>
      <c r="I49" s="192">
        <v>0</v>
      </c>
      <c r="J49" s="192"/>
    </row>
    <row r="50" spans="1:10" ht="25.5" customHeight="1" x14ac:dyDescent="0.2">
      <c r="A50" s="121"/>
      <c r="B50" s="123" t="s">
        <v>62</v>
      </c>
      <c r="C50" s="193" t="s">
        <v>63</v>
      </c>
      <c r="D50" s="194"/>
      <c r="E50" s="194"/>
      <c r="F50" s="133" t="s">
        <v>23</v>
      </c>
      <c r="G50" s="134"/>
      <c r="H50" s="134"/>
      <c r="I50" s="192">
        <v>0</v>
      </c>
      <c r="J50" s="192"/>
    </row>
    <row r="51" spans="1:10" ht="25.5" customHeight="1" x14ac:dyDescent="0.2">
      <c r="A51" s="121"/>
      <c r="B51" s="130" t="s">
        <v>64</v>
      </c>
      <c r="C51" s="196" t="s">
        <v>65</v>
      </c>
      <c r="D51" s="197"/>
      <c r="E51" s="197"/>
      <c r="F51" s="135" t="s">
        <v>23</v>
      </c>
      <c r="G51" s="136"/>
      <c r="H51" s="136"/>
      <c r="I51" s="195">
        <v>0</v>
      </c>
      <c r="J51" s="195"/>
    </row>
    <row r="52" spans="1:10" ht="25.5" customHeight="1" x14ac:dyDescent="0.2">
      <c r="A52" s="122"/>
      <c r="B52" s="126" t="s">
        <v>1</v>
      </c>
      <c r="C52" s="126"/>
      <c r="D52" s="127"/>
      <c r="E52" s="127"/>
      <c r="F52" s="137"/>
      <c r="G52" s="138"/>
      <c r="H52" s="138"/>
      <c r="I52" s="191">
        <f>SUM(I47:I51)</f>
        <v>0</v>
      </c>
      <c r="J52" s="191"/>
    </row>
    <row r="53" spans="1:10" x14ac:dyDescent="0.2">
      <c r="F53" s="94"/>
      <c r="G53" s="95"/>
      <c r="H53" s="94"/>
      <c r="I53" s="95"/>
      <c r="J53" s="95"/>
    </row>
    <row r="54" spans="1:10" x14ac:dyDescent="0.2">
      <c r="F54" s="94"/>
      <c r="G54" s="95"/>
      <c r="H54" s="94"/>
      <c r="I54" s="95"/>
      <c r="J54" s="95"/>
    </row>
    <row r="55" spans="1:10" x14ac:dyDescent="0.2">
      <c r="F55" s="94"/>
      <c r="G55" s="95"/>
      <c r="H55" s="94"/>
      <c r="I55" s="95"/>
      <c r="J55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52:J52"/>
    <mergeCell ref="I49:J49"/>
    <mergeCell ref="C49:E49"/>
    <mergeCell ref="I50:J50"/>
    <mergeCell ref="C50:E50"/>
    <mergeCell ref="I51:J51"/>
    <mergeCell ref="C51:E5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8" t="s">
        <v>6</v>
      </c>
      <c r="B1" s="238"/>
      <c r="C1" s="239"/>
      <c r="D1" s="238"/>
      <c r="E1" s="238"/>
      <c r="F1" s="238"/>
      <c r="G1" s="238"/>
    </row>
    <row r="2" spans="1:7" ht="24.95" customHeight="1" x14ac:dyDescent="0.2">
      <c r="A2" s="79" t="s">
        <v>41</v>
      </c>
      <c r="B2" s="78"/>
      <c r="C2" s="240"/>
      <c r="D2" s="240"/>
      <c r="E2" s="240"/>
      <c r="F2" s="240"/>
      <c r="G2" s="241"/>
    </row>
    <row r="3" spans="1:7" ht="24.95" hidden="1" customHeight="1" x14ac:dyDescent="0.2">
      <c r="A3" s="79" t="s">
        <v>7</v>
      </c>
      <c r="B3" s="78"/>
      <c r="C3" s="240"/>
      <c r="D3" s="240"/>
      <c r="E3" s="240"/>
      <c r="F3" s="240"/>
      <c r="G3" s="241"/>
    </row>
    <row r="4" spans="1:7" ht="24.95" hidden="1" customHeight="1" x14ac:dyDescent="0.2">
      <c r="A4" s="79" t="s">
        <v>8</v>
      </c>
      <c r="B4" s="78"/>
      <c r="C4" s="240"/>
      <c r="D4" s="240"/>
      <c r="E4" s="240"/>
      <c r="F4" s="240"/>
      <c r="G4" s="24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35"/>
  <sheetViews>
    <sheetView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2" t="s">
        <v>6</v>
      </c>
      <c r="B1" s="242"/>
      <c r="C1" s="242"/>
      <c r="D1" s="242"/>
      <c r="E1" s="242"/>
      <c r="F1" s="242"/>
      <c r="G1" s="242"/>
      <c r="AE1" t="s">
        <v>69</v>
      </c>
    </row>
    <row r="2" spans="1:60" ht="24.95" customHeight="1" x14ac:dyDescent="0.2">
      <c r="A2" s="143" t="s">
        <v>68</v>
      </c>
      <c r="B2" s="141"/>
      <c r="C2" s="243" t="s">
        <v>143</v>
      </c>
      <c r="D2" s="244"/>
      <c r="E2" s="244"/>
      <c r="F2" s="244"/>
      <c r="G2" s="245"/>
      <c r="AE2" t="s">
        <v>70</v>
      </c>
    </row>
    <row r="3" spans="1:60" ht="24.95" customHeight="1" x14ac:dyDescent="0.2">
      <c r="A3" s="144" t="s">
        <v>7</v>
      </c>
      <c r="B3" s="142"/>
      <c r="C3" s="246" t="s">
        <v>43</v>
      </c>
      <c r="D3" s="247"/>
      <c r="E3" s="247"/>
      <c r="F3" s="247"/>
      <c r="G3" s="248"/>
      <c r="AE3" t="s">
        <v>71</v>
      </c>
    </row>
    <row r="4" spans="1:60" ht="24.95" hidden="1" customHeight="1" x14ac:dyDescent="0.2">
      <c r="A4" s="144" t="s">
        <v>8</v>
      </c>
      <c r="B4" s="142"/>
      <c r="C4" s="246"/>
      <c r="D4" s="247"/>
      <c r="E4" s="247"/>
      <c r="F4" s="247"/>
      <c r="G4" s="248"/>
      <c r="AE4" t="s">
        <v>72</v>
      </c>
    </row>
    <row r="5" spans="1:60" hidden="1" x14ac:dyDescent="0.2">
      <c r="A5" s="145" t="s">
        <v>73</v>
      </c>
      <c r="B5" s="146"/>
      <c r="C5" s="147"/>
      <c r="D5" s="148"/>
      <c r="E5" s="148"/>
      <c r="F5" s="148"/>
      <c r="G5" s="149"/>
      <c r="AE5" t="s">
        <v>74</v>
      </c>
    </row>
    <row r="7" spans="1:60" ht="38.25" x14ac:dyDescent="0.2">
      <c r="A7" s="154" t="s">
        <v>75</v>
      </c>
      <c r="B7" s="155" t="s">
        <v>76</v>
      </c>
      <c r="C7" s="155" t="s">
        <v>77</v>
      </c>
      <c r="D7" s="154" t="s">
        <v>78</v>
      </c>
      <c r="E7" s="154" t="s">
        <v>79</v>
      </c>
      <c r="F7" s="150" t="s">
        <v>80</v>
      </c>
      <c r="G7" s="170" t="s">
        <v>28</v>
      </c>
      <c r="H7" s="171" t="s">
        <v>29</v>
      </c>
      <c r="I7" s="171" t="s">
        <v>81</v>
      </c>
      <c r="J7" s="171" t="s">
        <v>30</v>
      </c>
      <c r="K7" s="171" t="s">
        <v>82</v>
      </c>
      <c r="L7" s="171" t="s">
        <v>83</v>
      </c>
      <c r="M7" s="171" t="s">
        <v>84</v>
      </c>
      <c r="N7" s="171" t="s">
        <v>85</v>
      </c>
      <c r="O7" s="171" t="s">
        <v>86</v>
      </c>
      <c r="P7" s="171" t="s">
        <v>87</v>
      </c>
      <c r="Q7" s="171" t="s">
        <v>88</v>
      </c>
      <c r="R7" s="171" t="s">
        <v>89</v>
      </c>
      <c r="S7" s="171" t="s">
        <v>90</v>
      </c>
      <c r="T7" s="171" t="s">
        <v>91</v>
      </c>
      <c r="U7" s="157" t="s">
        <v>92</v>
      </c>
    </row>
    <row r="8" spans="1:60" x14ac:dyDescent="0.2">
      <c r="A8" s="172" t="s">
        <v>93</v>
      </c>
      <c r="B8" s="173" t="s">
        <v>56</v>
      </c>
      <c r="C8" s="174" t="s">
        <v>57</v>
      </c>
      <c r="D8" s="175"/>
      <c r="E8" s="176"/>
      <c r="F8" s="177"/>
      <c r="G8" s="177">
        <v>0</v>
      </c>
      <c r="H8" s="177"/>
      <c r="I8" s="177">
        <f>SUM(I9:I19)</f>
        <v>6450.92</v>
      </c>
      <c r="J8" s="177"/>
      <c r="K8" s="177">
        <f>SUM(K9:K19)</f>
        <v>75530.280000000013</v>
      </c>
      <c r="L8" s="177"/>
      <c r="M8" s="177">
        <f>SUM(M9:M19)</f>
        <v>0</v>
      </c>
      <c r="N8" s="156"/>
      <c r="O8" s="156">
        <f>SUM(O9:O19)</f>
        <v>0.23463999999999999</v>
      </c>
      <c r="P8" s="156"/>
      <c r="Q8" s="156">
        <f>SUM(Q9:Q19)</f>
        <v>0</v>
      </c>
      <c r="R8" s="156"/>
      <c r="S8" s="156"/>
      <c r="T8" s="172"/>
      <c r="U8" s="156">
        <f>SUM(U9:U19)</f>
        <v>167.17999999999995</v>
      </c>
      <c r="AE8" t="s">
        <v>94</v>
      </c>
    </row>
    <row r="9" spans="1:60" outlineLevel="1" x14ac:dyDescent="0.2">
      <c r="A9" s="152">
        <v>1</v>
      </c>
      <c r="B9" s="158" t="s">
        <v>95</v>
      </c>
      <c r="C9" s="185" t="s">
        <v>96</v>
      </c>
      <c r="D9" s="160" t="s">
        <v>97</v>
      </c>
      <c r="E9" s="166">
        <v>22.4</v>
      </c>
      <c r="F9" s="168">
        <v>0</v>
      </c>
      <c r="G9" s="168">
        <v>0</v>
      </c>
      <c r="H9" s="168">
        <v>0</v>
      </c>
      <c r="I9" s="168">
        <f t="shared" ref="I9:I19" si="0">ROUND(E9*H9,2)</f>
        <v>0</v>
      </c>
      <c r="J9" s="168">
        <v>415</v>
      </c>
      <c r="K9" s="168">
        <f t="shared" ref="K9:K19" si="1">ROUND(E9*J9,2)</f>
        <v>9296</v>
      </c>
      <c r="L9" s="168">
        <v>21</v>
      </c>
      <c r="M9" s="168">
        <f t="shared" ref="M9:M19" si="2">G9*(1+L9/100)</f>
        <v>0</v>
      </c>
      <c r="N9" s="161">
        <v>0</v>
      </c>
      <c r="O9" s="161">
        <f t="shared" ref="O9:O19" si="3">ROUND(E9*N9,5)</f>
        <v>0</v>
      </c>
      <c r="P9" s="161">
        <v>0</v>
      </c>
      <c r="Q9" s="161">
        <f t="shared" ref="Q9:Q19" si="4">ROUND(E9*P9,5)</f>
        <v>0</v>
      </c>
      <c r="R9" s="161"/>
      <c r="S9" s="161"/>
      <c r="T9" s="162">
        <v>1.014</v>
      </c>
      <c r="U9" s="161">
        <f t="shared" ref="U9:U19" si="5">ROUND(E9*T9,2)</f>
        <v>22.71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98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>
        <v>2</v>
      </c>
      <c r="B10" s="158" t="s">
        <v>99</v>
      </c>
      <c r="C10" s="185" t="s">
        <v>100</v>
      </c>
      <c r="D10" s="160" t="s">
        <v>97</v>
      </c>
      <c r="E10" s="166">
        <v>16.8</v>
      </c>
      <c r="F10" s="168">
        <v>0</v>
      </c>
      <c r="G10" s="168">
        <v>0</v>
      </c>
      <c r="H10" s="168">
        <v>0</v>
      </c>
      <c r="I10" s="168">
        <f t="shared" si="0"/>
        <v>0</v>
      </c>
      <c r="J10" s="168">
        <v>689</v>
      </c>
      <c r="K10" s="168">
        <f t="shared" si="1"/>
        <v>11575.2</v>
      </c>
      <c r="L10" s="168">
        <v>21</v>
      </c>
      <c r="M10" s="168">
        <f t="shared" si="2"/>
        <v>0</v>
      </c>
      <c r="N10" s="161">
        <v>0</v>
      </c>
      <c r="O10" s="161">
        <f t="shared" si="3"/>
        <v>0</v>
      </c>
      <c r="P10" s="161">
        <v>0</v>
      </c>
      <c r="Q10" s="161">
        <f t="shared" si="4"/>
        <v>0</v>
      </c>
      <c r="R10" s="161"/>
      <c r="S10" s="161"/>
      <c r="T10" s="162">
        <v>1.992</v>
      </c>
      <c r="U10" s="161">
        <f t="shared" si="5"/>
        <v>33.47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98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2">
        <v>3</v>
      </c>
      <c r="B11" s="158" t="s">
        <v>101</v>
      </c>
      <c r="C11" s="185" t="s">
        <v>102</v>
      </c>
      <c r="D11" s="160" t="s">
        <v>97</v>
      </c>
      <c r="E11" s="166">
        <v>16.8</v>
      </c>
      <c r="F11" s="168">
        <v>0</v>
      </c>
      <c r="G11" s="168">
        <v>0</v>
      </c>
      <c r="H11" s="168">
        <v>0</v>
      </c>
      <c r="I11" s="168">
        <f t="shared" si="0"/>
        <v>0</v>
      </c>
      <c r="J11" s="168">
        <v>377</v>
      </c>
      <c r="K11" s="168">
        <f t="shared" si="1"/>
        <v>6333.6</v>
      </c>
      <c r="L11" s="168">
        <v>21</v>
      </c>
      <c r="M11" s="168">
        <f t="shared" si="2"/>
        <v>0</v>
      </c>
      <c r="N11" s="161">
        <v>0</v>
      </c>
      <c r="O11" s="161">
        <f t="shared" si="3"/>
        <v>0</v>
      </c>
      <c r="P11" s="161">
        <v>0</v>
      </c>
      <c r="Q11" s="161">
        <f t="shared" si="4"/>
        <v>0</v>
      </c>
      <c r="R11" s="161"/>
      <c r="S11" s="161"/>
      <c r="T11" s="162">
        <v>1.0920000000000001</v>
      </c>
      <c r="U11" s="161">
        <f t="shared" si="5"/>
        <v>18.350000000000001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98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2">
        <v>4</v>
      </c>
      <c r="B12" s="158" t="s">
        <v>103</v>
      </c>
      <c r="C12" s="185" t="s">
        <v>104</v>
      </c>
      <c r="D12" s="160" t="s">
        <v>97</v>
      </c>
      <c r="E12" s="166">
        <v>22.4</v>
      </c>
      <c r="F12" s="168">
        <v>0</v>
      </c>
      <c r="G12" s="168">
        <v>0</v>
      </c>
      <c r="H12" s="168">
        <v>0</v>
      </c>
      <c r="I12" s="168">
        <f t="shared" si="0"/>
        <v>0</v>
      </c>
      <c r="J12" s="168">
        <v>276</v>
      </c>
      <c r="K12" s="168">
        <f t="shared" si="1"/>
        <v>6182.4</v>
      </c>
      <c r="L12" s="168">
        <v>21</v>
      </c>
      <c r="M12" s="168">
        <f t="shared" si="2"/>
        <v>0</v>
      </c>
      <c r="N12" s="161">
        <v>0</v>
      </c>
      <c r="O12" s="161">
        <f t="shared" si="3"/>
        <v>0</v>
      </c>
      <c r="P12" s="161">
        <v>0</v>
      </c>
      <c r="Q12" s="161">
        <f t="shared" si="4"/>
        <v>0</v>
      </c>
      <c r="R12" s="161"/>
      <c r="S12" s="161"/>
      <c r="T12" s="162">
        <v>0.23400000000000001</v>
      </c>
      <c r="U12" s="161">
        <f t="shared" si="5"/>
        <v>5.24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98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 x14ac:dyDescent="0.2">
      <c r="A13" s="152">
        <v>5</v>
      </c>
      <c r="B13" s="158" t="s">
        <v>105</v>
      </c>
      <c r="C13" s="185" t="s">
        <v>106</v>
      </c>
      <c r="D13" s="160" t="s">
        <v>97</v>
      </c>
      <c r="E13" s="166">
        <v>11.2</v>
      </c>
      <c r="F13" s="168">
        <v>0</v>
      </c>
      <c r="G13" s="168">
        <v>0</v>
      </c>
      <c r="H13" s="168">
        <v>0</v>
      </c>
      <c r="I13" s="168">
        <f t="shared" si="0"/>
        <v>0</v>
      </c>
      <c r="J13" s="168">
        <v>247</v>
      </c>
      <c r="K13" s="168">
        <f t="shared" si="1"/>
        <v>2766.4</v>
      </c>
      <c r="L13" s="168">
        <v>21</v>
      </c>
      <c r="M13" s="168">
        <f t="shared" si="2"/>
        <v>0</v>
      </c>
      <c r="N13" s="161">
        <v>0</v>
      </c>
      <c r="O13" s="161">
        <f t="shared" si="3"/>
        <v>0</v>
      </c>
      <c r="P13" s="161">
        <v>0</v>
      </c>
      <c r="Q13" s="161">
        <f t="shared" si="4"/>
        <v>0</v>
      </c>
      <c r="R13" s="161"/>
      <c r="S13" s="161"/>
      <c r="T13" s="162">
        <v>0.23</v>
      </c>
      <c r="U13" s="161">
        <f t="shared" si="5"/>
        <v>2.58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98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2">
        <v>6</v>
      </c>
      <c r="B14" s="158" t="s">
        <v>107</v>
      </c>
      <c r="C14" s="185" t="s">
        <v>108</v>
      </c>
      <c r="D14" s="160" t="s">
        <v>97</v>
      </c>
      <c r="E14" s="166">
        <v>11.2</v>
      </c>
      <c r="F14" s="168">
        <v>0</v>
      </c>
      <c r="G14" s="168">
        <v>0</v>
      </c>
      <c r="H14" s="168">
        <v>0</v>
      </c>
      <c r="I14" s="168">
        <f t="shared" si="0"/>
        <v>0</v>
      </c>
      <c r="J14" s="168">
        <v>514</v>
      </c>
      <c r="K14" s="168">
        <f t="shared" si="1"/>
        <v>5756.8</v>
      </c>
      <c r="L14" s="168">
        <v>21</v>
      </c>
      <c r="M14" s="168">
        <f t="shared" si="2"/>
        <v>0</v>
      </c>
      <c r="N14" s="161">
        <v>0</v>
      </c>
      <c r="O14" s="161">
        <f t="shared" si="3"/>
        <v>0</v>
      </c>
      <c r="P14" s="161">
        <v>0</v>
      </c>
      <c r="Q14" s="161">
        <f t="shared" si="4"/>
        <v>0</v>
      </c>
      <c r="R14" s="161"/>
      <c r="S14" s="161"/>
      <c r="T14" s="162">
        <v>1.23</v>
      </c>
      <c r="U14" s="161">
        <f t="shared" si="5"/>
        <v>13.78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98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>
        <v>7</v>
      </c>
      <c r="B15" s="158" t="s">
        <v>109</v>
      </c>
      <c r="C15" s="185" t="s">
        <v>110</v>
      </c>
      <c r="D15" s="160" t="s">
        <v>97</v>
      </c>
      <c r="E15" s="166">
        <v>56</v>
      </c>
      <c r="F15" s="168">
        <v>0</v>
      </c>
      <c r="G15" s="168">
        <v>0</v>
      </c>
      <c r="H15" s="168">
        <v>0</v>
      </c>
      <c r="I15" s="168">
        <f t="shared" si="0"/>
        <v>0</v>
      </c>
      <c r="J15" s="168">
        <v>256</v>
      </c>
      <c r="K15" s="168">
        <f t="shared" si="1"/>
        <v>14336</v>
      </c>
      <c r="L15" s="168">
        <v>21</v>
      </c>
      <c r="M15" s="168">
        <f t="shared" si="2"/>
        <v>0</v>
      </c>
      <c r="N15" s="161">
        <v>0</v>
      </c>
      <c r="O15" s="161">
        <f t="shared" si="3"/>
        <v>0</v>
      </c>
      <c r="P15" s="161">
        <v>0</v>
      </c>
      <c r="Q15" s="161">
        <f t="shared" si="4"/>
        <v>0</v>
      </c>
      <c r="R15" s="161"/>
      <c r="S15" s="161"/>
      <c r="T15" s="162">
        <v>0.65200000000000002</v>
      </c>
      <c r="U15" s="161">
        <f t="shared" si="5"/>
        <v>36.51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98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2">
        <v>8</v>
      </c>
      <c r="B16" s="158" t="s">
        <v>111</v>
      </c>
      <c r="C16" s="185" t="s">
        <v>112</v>
      </c>
      <c r="D16" s="160" t="s">
        <v>97</v>
      </c>
      <c r="E16" s="166">
        <v>56</v>
      </c>
      <c r="F16" s="168">
        <v>0</v>
      </c>
      <c r="G16" s="168">
        <v>0</v>
      </c>
      <c r="H16" s="168">
        <v>0</v>
      </c>
      <c r="I16" s="168">
        <f t="shared" si="0"/>
        <v>0</v>
      </c>
      <c r="J16" s="168">
        <v>44.4</v>
      </c>
      <c r="K16" s="168">
        <f t="shared" si="1"/>
        <v>2486.4</v>
      </c>
      <c r="L16" s="168">
        <v>21</v>
      </c>
      <c r="M16" s="168">
        <f t="shared" si="2"/>
        <v>0</v>
      </c>
      <c r="N16" s="161">
        <v>0</v>
      </c>
      <c r="O16" s="161">
        <f t="shared" si="3"/>
        <v>0</v>
      </c>
      <c r="P16" s="161">
        <v>0</v>
      </c>
      <c r="Q16" s="161">
        <f t="shared" si="4"/>
        <v>0</v>
      </c>
      <c r="R16" s="161"/>
      <c r="S16" s="161"/>
      <c r="T16" s="162">
        <v>7.3999999999999996E-2</v>
      </c>
      <c r="U16" s="161">
        <f t="shared" si="5"/>
        <v>4.1399999999999997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98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 x14ac:dyDescent="0.2">
      <c r="A17" s="152">
        <v>9</v>
      </c>
      <c r="B17" s="158" t="s">
        <v>111</v>
      </c>
      <c r="C17" s="185" t="s">
        <v>113</v>
      </c>
      <c r="D17" s="160" t="s">
        <v>97</v>
      </c>
      <c r="E17" s="166">
        <v>56</v>
      </c>
      <c r="F17" s="168">
        <v>0</v>
      </c>
      <c r="G17" s="168">
        <v>0</v>
      </c>
      <c r="H17" s="168">
        <v>0</v>
      </c>
      <c r="I17" s="168">
        <f t="shared" si="0"/>
        <v>0</v>
      </c>
      <c r="J17" s="168">
        <v>44.4</v>
      </c>
      <c r="K17" s="168">
        <f t="shared" si="1"/>
        <v>2486.4</v>
      </c>
      <c r="L17" s="168">
        <v>21</v>
      </c>
      <c r="M17" s="168">
        <f t="shared" si="2"/>
        <v>0</v>
      </c>
      <c r="N17" s="161">
        <v>0</v>
      </c>
      <c r="O17" s="161">
        <f t="shared" si="3"/>
        <v>0</v>
      </c>
      <c r="P17" s="161">
        <v>0</v>
      </c>
      <c r="Q17" s="161">
        <f t="shared" si="4"/>
        <v>0</v>
      </c>
      <c r="R17" s="161"/>
      <c r="S17" s="161"/>
      <c r="T17" s="162">
        <v>7.3999999999999996E-2</v>
      </c>
      <c r="U17" s="161">
        <f t="shared" si="5"/>
        <v>4.1399999999999997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98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10</v>
      </c>
      <c r="B18" s="158" t="s">
        <v>114</v>
      </c>
      <c r="C18" s="185" t="s">
        <v>115</v>
      </c>
      <c r="D18" s="160" t="s">
        <v>97</v>
      </c>
      <c r="E18" s="166">
        <v>56</v>
      </c>
      <c r="F18" s="168">
        <v>0</v>
      </c>
      <c r="G18" s="168">
        <v>0</v>
      </c>
      <c r="H18" s="168">
        <v>0</v>
      </c>
      <c r="I18" s="168">
        <f t="shared" si="0"/>
        <v>0</v>
      </c>
      <c r="J18" s="168">
        <v>121</v>
      </c>
      <c r="K18" s="168">
        <f t="shared" si="1"/>
        <v>6776</v>
      </c>
      <c r="L18" s="168">
        <v>21</v>
      </c>
      <c r="M18" s="168">
        <f t="shared" si="2"/>
        <v>0</v>
      </c>
      <c r="N18" s="161">
        <v>0</v>
      </c>
      <c r="O18" s="161">
        <f t="shared" si="3"/>
        <v>0</v>
      </c>
      <c r="P18" s="161">
        <v>0</v>
      </c>
      <c r="Q18" s="161">
        <f t="shared" si="4"/>
        <v>0</v>
      </c>
      <c r="R18" s="161"/>
      <c r="S18" s="161"/>
      <c r="T18" s="162">
        <v>0.20200000000000001</v>
      </c>
      <c r="U18" s="161">
        <f t="shared" si="5"/>
        <v>11.31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98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11</v>
      </c>
      <c r="B19" s="158" t="s">
        <v>116</v>
      </c>
      <c r="C19" s="185" t="s">
        <v>117</v>
      </c>
      <c r="D19" s="160" t="s">
        <v>118</v>
      </c>
      <c r="E19" s="166">
        <v>28</v>
      </c>
      <c r="F19" s="168">
        <v>0</v>
      </c>
      <c r="G19" s="168">
        <v>0</v>
      </c>
      <c r="H19" s="168">
        <v>230.39</v>
      </c>
      <c r="I19" s="168">
        <f t="shared" si="0"/>
        <v>6450.92</v>
      </c>
      <c r="J19" s="168">
        <v>269.11</v>
      </c>
      <c r="K19" s="168">
        <f t="shared" si="1"/>
        <v>7535.08</v>
      </c>
      <c r="L19" s="168">
        <v>21</v>
      </c>
      <c r="M19" s="168">
        <f t="shared" si="2"/>
        <v>0</v>
      </c>
      <c r="N19" s="161">
        <v>8.3800000000000003E-3</v>
      </c>
      <c r="O19" s="161">
        <f t="shared" si="3"/>
        <v>0.23463999999999999</v>
      </c>
      <c r="P19" s="161">
        <v>0</v>
      </c>
      <c r="Q19" s="161">
        <f t="shared" si="4"/>
        <v>0</v>
      </c>
      <c r="R19" s="161"/>
      <c r="S19" s="161"/>
      <c r="T19" s="162">
        <v>0.53400000000000003</v>
      </c>
      <c r="U19" s="161">
        <f t="shared" si="5"/>
        <v>14.95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98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x14ac:dyDescent="0.2">
      <c r="A20" s="153" t="s">
        <v>93</v>
      </c>
      <c r="B20" s="159" t="s">
        <v>58</v>
      </c>
      <c r="C20" s="186" t="s">
        <v>59</v>
      </c>
      <c r="D20" s="163"/>
      <c r="E20" s="167"/>
      <c r="F20" s="169"/>
      <c r="G20" s="169">
        <v>0</v>
      </c>
      <c r="H20" s="169"/>
      <c r="I20" s="169">
        <f>SUM(I21:I21)</f>
        <v>27048.9</v>
      </c>
      <c r="J20" s="169"/>
      <c r="K20" s="169">
        <f>SUM(K21:K21)</f>
        <v>4423.1000000000004</v>
      </c>
      <c r="L20" s="169"/>
      <c r="M20" s="169">
        <f>SUM(M21:M21)</f>
        <v>0</v>
      </c>
      <c r="N20" s="164"/>
      <c r="O20" s="164">
        <f>SUM(O21:O21)</f>
        <v>35.265439999999998</v>
      </c>
      <c r="P20" s="164"/>
      <c r="Q20" s="164">
        <f>SUM(Q21:Q21)</f>
        <v>0</v>
      </c>
      <c r="R20" s="164"/>
      <c r="S20" s="164"/>
      <c r="T20" s="165"/>
      <c r="U20" s="164">
        <f>SUM(U21:U21)</f>
        <v>10.86</v>
      </c>
      <c r="AE20" t="s">
        <v>94</v>
      </c>
    </row>
    <row r="21" spans="1:60" outlineLevel="1" x14ac:dyDescent="0.2">
      <c r="A21" s="152">
        <v>12</v>
      </c>
      <c r="B21" s="158" t="s">
        <v>119</v>
      </c>
      <c r="C21" s="185" t="s">
        <v>120</v>
      </c>
      <c r="D21" s="160" t="s">
        <v>97</v>
      </c>
      <c r="E21" s="166">
        <v>11.2</v>
      </c>
      <c r="F21" s="168">
        <v>0</v>
      </c>
      <c r="G21" s="168">
        <v>0</v>
      </c>
      <c r="H21" s="168">
        <v>2415.08</v>
      </c>
      <c r="I21" s="168">
        <f>ROUND(E21*H21,2)</f>
        <v>27048.9</v>
      </c>
      <c r="J21" s="168">
        <v>394.92000000000007</v>
      </c>
      <c r="K21" s="168">
        <f>ROUND(E21*J21,2)</f>
        <v>4423.1000000000004</v>
      </c>
      <c r="L21" s="168">
        <v>21</v>
      </c>
      <c r="M21" s="168">
        <f>G21*(1+L21/100)</f>
        <v>0</v>
      </c>
      <c r="N21" s="161">
        <v>3.1486999999999998</v>
      </c>
      <c r="O21" s="161">
        <f>ROUND(E21*N21,5)</f>
        <v>35.265439999999998</v>
      </c>
      <c r="P21" s="161">
        <v>0</v>
      </c>
      <c r="Q21" s="161">
        <f>ROUND(E21*P21,5)</f>
        <v>0</v>
      </c>
      <c r="R21" s="161"/>
      <c r="S21" s="161"/>
      <c r="T21" s="162">
        <v>0.97</v>
      </c>
      <c r="U21" s="161">
        <f>ROUND(E21*T21,2)</f>
        <v>10.86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98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x14ac:dyDescent="0.2">
      <c r="A22" s="153" t="s">
        <v>93</v>
      </c>
      <c r="B22" s="159" t="s">
        <v>60</v>
      </c>
      <c r="C22" s="186" t="s">
        <v>61</v>
      </c>
      <c r="D22" s="163"/>
      <c r="E22" s="167"/>
      <c r="F22" s="169"/>
      <c r="G22" s="169">
        <v>0</v>
      </c>
      <c r="H22" s="169"/>
      <c r="I22" s="169">
        <f>SUM(I23:I27)</f>
        <v>96580.920000000013</v>
      </c>
      <c r="J22" s="169"/>
      <c r="K22" s="169">
        <f>SUM(K23:K27)</f>
        <v>55071.68</v>
      </c>
      <c r="L22" s="169"/>
      <c r="M22" s="169">
        <f>SUM(M23:M27)</f>
        <v>0</v>
      </c>
      <c r="N22" s="164"/>
      <c r="O22" s="164">
        <f>SUM(O23:O27)</f>
        <v>76.671200000000013</v>
      </c>
      <c r="P22" s="164"/>
      <c r="Q22" s="164">
        <f>SUM(Q23:Q27)</f>
        <v>0</v>
      </c>
      <c r="R22" s="164"/>
      <c r="S22" s="164"/>
      <c r="T22" s="165"/>
      <c r="U22" s="164">
        <f>SUM(U23:U27)</f>
        <v>114.02999999999999</v>
      </c>
      <c r="AE22" t="s">
        <v>94</v>
      </c>
    </row>
    <row r="23" spans="1:60" ht="22.5" outlineLevel="1" x14ac:dyDescent="0.2">
      <c r="A23" s="152">
        <v>13</v>
      </c>
      <c r="B23" s="158" t="s">
        <v>121</v>
      </c>
      <c r="C23" s="185" t="s">
        <v>122</v>
      </c>
      <c r="D23" s="160" t="s">
        <v>123</v>
      </c>
      <c r="E23" s="166">
        <v>95.7</v>
      </c>
      <c r="F23" s="168">
        <v>0</v>
      </c>
      <c r="G23" s="168">
        <v>0</v>
      </c>
      <c r="H23" s="168">
        <v>889.64</v>
      </c>
      <c r="I23" s="168">
        <f>ROUND(E23*H23,2)</f>
        <v>85138.55</v>
      </c>
      <c r="J23" s="168">
        <v>436.36</v>
      </c>
      <c r="K23" s="168">
        <f>ROUND(E23*J23,2)</f>
        <v>41759.65</v>
      </c>
      <c r="L23" s="168">
        <v>21</v>
      </c>
      <c r="M23" s="168">
        <f>G23*(1+L23/100)</f>
        <v>0</v>
      </c>
      <c r="N23" s="161">
        <v>0.75124999999999997</v>
      </c>
      <c r="O23" s="161">
        <f>ROUND(E23*N23,5)</f>
        <v>71.894630000000006</v>
      </c>
      <c r="P23" s="161">
        <v>0</v>
      </c>
      <c r="Q23" s="161">
        <f>ROUND(E23*P23,5)</f>
        <v>0</v>
      </c>
      <c r="R23" s="161"/>
      <c r="S23" s="161"/>
      <c r="T23" s="162">
        <v>0.93400000000000005</v>
      </c>
      <c r="U23" s="161">
        <f>ROUND(E23*T23,2)</f>
        <v>89.38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98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2">
        <v>14</v>
      </c>
      <c r="B24" s="158" t="s">
        <v>124</v>
      </c>
      <c r="C24" s="185" t="s">
        <v>125</v>
      </c>
      <c r="D24" s="160" t="s">
        <v>123</v>
      </c>
      <c r="E24" s="166">
        <v>16.8</v>
      </c>
      <c r="F24" s="168">
        <v>0</v>
      </c>
      <c r="G24" s="168">
        <v>0</v>
      </c>
      <c r="H24" s="168">
        <v>169.14</v>
      </c>
      <c r="I24" s="168">
        <f>ROUND(E24*H24,2)</f>
        <v>2841.55</v>
      </c>
      <c r="J24" s="168">
        <v>345.86</v>
      </c>
      <c r="K24" s="168">
        <f>ROUND(E24*J24,2)</f>
        <v>5810.45</v>
      </c>
      <c r="L24" s="168">
        <v>21</v>
      </c>
      <c r="M24" s="168">
        <f>G24*(1+L24/100)</f>
        <v>0</v>
      </c>
      <c r="N24" s="161">
        <v>3.9309999999999998E-2</v>
      </c>
      <c r="O24" s="161">
        <f>ROUND(E24*N24,5)</f>
        <v>0.66041000000000005</v>
      </c>
      <c r="P24" s="161">
        <v>0</v>
      </c>
      <c r="Q24" s="161">
        <f>ROUND(E24*P24,5)</f>
        <v>0</v>
      </c>
      <c r="R24" s="161"/>
      <c r="S24" s="161"/>
      <c r="T24" s="162">
        <v>0.65</v>
      </c>
      <c r="U24" s="161">
        <f>ROUND(E24*T24,2)</f>
        <v>10.92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98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22.5" outlineLevel="1" x14ac:dyDescent="0.2">
      <c r="A25" s="152">
        <v>15</v>
      </c>
      <c r="B25" s="158" t="s">
        <v>126</v>
      </c>
      <c r="C25" s="185" t="s">
        <v>127</v>
      </c>
      <c r="D25" s="160" t="s">
        <v>123</v>
      </c>
      <c r="E25" s="166">
        <v>16.8</v>
      </c>
      <c r="F25" s="168">
        <v>0</v>
      </c>
      <c r="G25" s="168">
        <v>0</v>
      </c>
      <c r="H25" s="168">
        <v>0</v>
      </c>
      <c r="I25" s="168">
        <f>ROUND(E25*H25,2)</f>
        <v>0</v>
      </c>
      <c r="J25" s="168">
        <v>224</v>
      </c>
      <c r="K25" s="168">
        <f>ROUND(E25*J25,2)</f>
        <v>3763.2</v>
      </c>
      <c r="L25" s="168">
        <v>21</v>
      </c>
      <c r="M25" s="168">
        <f>G25*(1+L25/100)</f>
        <v>0</v>
      </c>
      <c r="N25" s="161">
        <v>0</v>
      </c>
      <c r="O25" s="161">
        <f>ROUND(E25*N25,5)</f>
        <v>0</v>
      </c>
      <c r="P25" s="161">
        <v>0</v>
      </c>
      <c r="Q25" s="161">
        <f>ROUND(E25*P25,5)</f>
        <v>0</v>
      </c>
      <c r="R25" s="161"/>
      <c r="S25" s="161"/>
      <c r="T25" s="162">
        <v>0.35</v>
      </c>
      <c r="U25" s="161">
        <f>ROUND(E25*T25,2)</f>
        <v>5.88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98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2">
        <v>16</v>
      </c>
      <c r="B26" s="158" t="s">
        <v>128</v>
      </c>
      <c r="C26" s="185" t="s">
        <v>129</v>
      </c>
      <c r="D26" s="160" t="s">
        <v>130</v>
      </c>
      <c r="E26" s="166">
        <v>0.151</v>
      </c>
      <c r="F26" s="168">
        <v>0</v>
      </c>
      <c r="G26" s="168">
        <v>0</v>
      </c>
      <c r="H26" s="168">
        <v>29464.86</v>
      </c>
      <c r="I26" s="168">
        <f>ROUND(E26*H26,2)</f>
        <v>4449.1899999999996</v>
      </c>
      <c r="J26" s="168">
        <v>12735.14</v>
      </c>
      <c r="K26" s="168">
        <f>ROUND(E26*J26,2)</f>
        <v>1923.01</v>
      </c>
      <c r="L26" s="168">
        <v>21</v>
      </c>
      <c r="M26" s="168">
        <f>G26*(1+L26/100)</f>
        <v>0</v>
      </c>
      <c r="N26" s="161">
        <v>1.0202899999999999</v>
      </c>
      <c r="O26" s="161">
        <f>ROUND(E26*N26,5)</f>
        <v>0.15406</v>
      </c>
      <c r="P26" s="161">
        <v>0</v>
      </c>
      <c r="Q26" s="161">
        <f>ROUND(E26*P26,5)</f>
        <v>0</v>
      </c>
      <c r="R26" s="161"/>
      <c r="S26" s="161"/>
      <c r="T26" s="162">
        <v>25.271000000000001</v>
      </c>
      <c r="U26" s="161">
        <f>ROUND(E26*T26,2)</f>
        <v>3.82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98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52">
        <v>17</v>
      </c>
      <c r="B27" s="158" t="s">
        <v>131</v>
      </c>
      <c r="C27" s="185" t="s">
        <v>132</v>
      </c>
      <c r="D27" s="160" t="s">
        <v>97</v>
      </c>
      <c r="E27" s="166">
        <v>1.56</v>
      </c>
      <c r="F27" s="168">
        <v>0</v>
      </c>
      <c r="G27" s="168">
        <v>0</v>
      </c>
      <c r="H27" s="168">
        <v>2661.3</v>
      </c>
      <c r="I27" s="168">
        <f>ROUND(E27*H27,2)</f>
        <v>4151.63</v>
      </c>
      <c r="J27" s="168">
        <v>1163.6999999999998</v>
      </c>
      <c r="K27" s="168">
        <f>ROUND(E27*J27,2)</f>
        <v>1815.37</v>
      </c>
      <c r="L27" s="168">
        <v>21</v>
      </c>
      <c r="M27" s="168">
        <f>G27*(1+L27/100)</f>
        <v>0</v>
      </c>
      <c r="N27" s="161">
        <v>2.5398100000000001</v>
      </c>
      <c r="O27" s="161">
        <f>ROUND(E27*N27,5)</f>
        <v>3.9621</v>
      </c>
      <c r="P27" s="161">
        <v>0</v>
      </c>
      <c r="Q27" s="161">
        <f>ROUND(E27*P27,5)</f>
        <v>0</v>
      </c>
      <c r="R27" s="161"/>
      <c r="S27" s="161"/>
      <c r="T27" s="162">
        <v>2.585</v>
      </c>
      <c r="U27" s="161">
        <f>ROUND(E27*T27,2)</f>
        <v>4.03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98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x14ac:dyDescent="0.2">
      <c r="A28" s="153" t="s">
        <v>93</v>
      </c>
      <c r="B28" s="159" t="s">
        <v>62</v>
      </c>
      <c r="C28" s="186" t="s">
        <v>63</v>
      </c>
      <c r="D28" s="163"/>
      <c r="E28" s="167"/>
      <c r="F28" s="169"/>
      <c r="G28" s="169">
        <v>0</v>
      </c>
      <c r="H28" s="169"/>
      <c r="I28" s="169">
        <f>SUM(I29:I31)</f>
        <v>47762.32</v>
      </c>
      <c r="J28" s="169"/>
      <c r="K28" s="169">
        <f>SUM(K29:K31)</f>
        <v>29587.68</v>
      </c>
      <c r="L28" s="169"/>
      <c r="M28" s="169">
        <f>SUM(M29:M31)</f>
        <v>0</v>
      </c>
      <c r="N28" s="164"/>
      <c r="O28" s="164">
        <f>SUM(O29:O31)</f>
        <v>61.344029999999997</v>
      </c>
      <c r="P28" s="164"/>
      <c r="Q28" s="164">
        <f>SUM(Q29:Q31)</f>
        <v>0</v>
      </c>
      <c r="R28" s="164"/>
      <c r="S28" s="164"/>
      <c r="T28" s="165"/>
      <c r="U28" s="164">
        <f>SUM(U29:U31)</f>
        <v>66.59</v>
      </c>
      <c r="AE28" t="s">
        <v>94</v>
      </c>
    </row>
    <row r="29" spans="1:60" outlineLevel="1" x14ac:dyDescent="0.2">
      <c r="A29" s="152">
        <v>18</v>
      </c>
      <c r="B29" s="158" t="s">
        <v>133</v>
      </c>
      <c r="C29" s="185" t="s">
        <v>134</v>
      </c>
      <c r="D29" s="160" t="s">
        <v>123</v>
      </c>
      <c r="E29" s="166">
        <v>47.6</v>
      </c>
      <c r="F29" s="168">
        <v>0</v>
      </c>
      <c r="G29" s="168">
        <v>0</v>
      </c>
      <c r="H29" s="168">
        <v>118.61</v>
      </c>
      <c r="I29" s="168">
        <f>ROUND(E29*H29,2)</f>
        <v>5645.84</v>
      </c>
      <c r="J29" s="168">
        <v>31.39</v>
      </c>
      <c r="K29" s="168">
        <f>ROUND(E29*J29,2)</f>
        <v>1494.16</v>
      </c>
      <c r="L29" s="168">
        <v>21</v>
      </c>
      <c r="M29" s="168">
        <f>G29*(1+L29/100)</f>
        <v>0</v>
      </c>
      <c r="N29" s="161">
        <v>0.30005999999999999</v>
      </c>
      <c r="O29" s="161">
        <f>ROUND(E29*N29,5)</f>
        <v>14.282859999999999</v>
      </c>
      <c r="P29" s="161">
        <v>0</v>
      </c>
      <c r="Q29" s="161">
        <f>ROUND(E29*P29,5)</f>
        <v>0</v>
      </c>
      <c r="R29" s="161"/>
      <c r="S29" s="161"/>
      <c r="T29" s="162">
        <v>4.2000000000000003E-2</v>
      </c>
      <c r="U29" s="161">
        <f>ROUND(E29*T29,2)</f>
        <v>2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98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>
        <v>19</v>
      </c>
      <c r="B30" s="158" t="s">
        <v>135</v>
      </c>
      <c r="C30" s="185" t="s">
        <v>136</v>
      </c>
      <c r="D30" s="160" t="s">
        <v>123</v>
      </c>
      <c r="E30" s="166">
        <v>47.6</v>
      </c>
      <c r="F30" s="168">
        <v>0</v>
      </c>
      <c r="G30" s="168">
        <v>0</v>
      </c>
      <c r="H30" s="168">
        <v>266.77</v>
      </c>
      <c r="I30" s="168">
        <f>ROUND(E30*H30,2)</f>
        <v>12698.25</v>
      </c>
      <c r="J30" s="168">
        <v>78.230000000000018</v>
      </c>
      <c r="K30" s="168">
        <f>ROUND(E30*J30,2)</f>
        <v>3723.75</v>
      </c>
      <c r="L30" s="168">
        <v>21</v>
      </c>
      <c r="M30" s="168">
        <f>G30*(1+L30/100)</f>
        <v>0</v>
      </c>
      <c r="N30" s="161">
        <v>0.26250000000000001</v>
      </c>
      <c r="O30" s="161">
        <f>ROUND(E30*N30,5)</f>
        <v>12.494999999999999</v>
      </c>
      <c r="P30" s="161">
        <v>0</v>
      </c>
      <c r="Q30" s="161">
        <f>ROUND(E30*P30,5)</f>
        <v>0</v>
      </c>
      <c r="R30" s="161"/>
      <c r="S30" s="161"/>
      <c r="T30" s="162">
        <v>0.16600000000000001</v>
      </c>
      <c r="U30" s="161">
        <f>ROUND(E30*T30,2)</f>
        <v>7.9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98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20</v>
      </c>
      <c r="B31" s="158" t="s">
        <v>137</v>
      </c>
      <c r="C31" s="185" t="s">
        <v>138</v>
      </c>
      <c r="D31" s="160" t="s">
        <v>123</v>
      </c>
      <c r="E31" s="166">
        <v>47.6</v>
      </c>
      <c r="F31" s="168">
        <v>0</v>
      </c>
      <c r="G31" s="168">
        <v>0</v>
      </c>
      <c r="H31" s="168">
        <v>618.03</v>
      </c>
      <c r="I31" s="168">
        <f>ROUND(E31*H31,2)</f>
        <v>29418.23</v>
      </c>
      <c r="J31" s="168">
        <v>511.97</v>
      </c>
      <c r="K31" s="168">
        <f>ROUND(E31*J31,2)</f>
        <v>24369.77</v>
      </c>
      <c r="L31" s="168">
        <v>21</v>
      </c>
      <c r="M31" s="168">
        <f>G31*(1+L31/100)</f>
        <v>0</v>
      </c>
      <c r="N31" s="161">
        <v>0.72618000000000005</v>
      </c>
      <c r="O31" s="161">
        <f>ROUND(E31*N31,5)</f>
        <v>34.56617</v>
      </c>
      <c r="P31" s="161">
        <v>0</v>
      </c>
      <c r="Q31" s="161">
        <f>ROUND(E31*P31,5)</f>
        <v>0</v>
      </c>
      <c r="R31" s="161"/>
      <c r="S31" s="161"/>
      <c r="T31" s="162">
        <v>1.1910000000000001</v>
      </c>
      <c r="U31" s="161">
        <f>ROUND(E31*T31,2)</f>
        <v>56.69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98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x14ac:dyDescent="0.2">
      <c r="A32" s="153" t="s">
        <v>93</v>
      </c>
      <c r="B32" s="159" t="s">
        <v>64</v>
      </c>
      <c r="C32" s="186" t="s">
        <v>65</v>
      </c>
      <c r="D32" s="163"/>
      <c r="E32" s="167"/>
      <c r="F32" s="169"/>
      <c r="G32" s="169">
        <v>0</v>
      </c>
      <c r="H32" s="169"/>
      <c r="I32" s="169">
        <f>SUM(I33:I33)</f>
        <v>0</v>
      </c>
      <c r="J32" s="169"/>
      <c r="K32" s="169">
        <f>SUM(K33:K33)</f>
        <v>48931.32</v>
      </c>
      <c r="L32" s="169"/>
      <c r="M32" s="169">
        <f>SUM(M33:M33)</f>
        <v>0</v>
      </c>
      <c r="N32" s="164"/>
      <c r="O32" s="164">
        <f>SUM(O33:O33)</f>
        <v>0</v>
      </c>
      <c r="P32" s="164"/>
      <c r="Q32" s="164">
        <f>SUM(Q33:Q33)</f>
        <v>0</v>
      </c>
      <c r="R32" s="164"/>
      <c r="S32" s="164"/>
      <c r="T32" s="165"/>
      <c r="U32" s="164">
        <f>SUM(U33:U33)</f>
        <v>40.26</v>
      </c>
      <c r="AE32" t="s">
        <v>94</v>
      </c>
    </row>
    <row r="33" spans="1:60" outlineLevel="1" x14ac:dyDescent="0.2">
      <c r="A33" s="178">
        <v>21</v>
      </c>
      <c r="B33" s="179" t="s">
        <v>139</v>
      </c>
      <c r="C33" s="187" t="s">
        <v>140</v>
      </c>
      <c r="D33" s="180" t="s">
        <v>130</v>
      </c>
      <c r="E33" s="181">
        <v>173.51531</v>
      </c>
      <c r="F33" s="182">
        <v>0</v>
      </c>
      <c r="G33" s="182">
        <v>0</v>
      </c>
      <c r="H33" s="182">
        <v>0</v>
      </c>
      <c r="I33" s="182">
        <f>ROUND(E33*H33,2)</f>
        <v>0</v>
      </c>
      <c r="J33" s="182">
        <v>282</v>
      </c>
      <c r="K33" s="182">
        <f>ROUND(E33*J33,2)</f>
        <v>48931.32</v>
      </c>
      <c r="L33" s="182">
        <v>21</v>
      </c>
      <c r="M33" s="182">
        <f>G33*(1+L33/100)</f>
        <v>0</v>
      </c>
      <c r="N33" s="183">
        <v>0</v>
      </c>
      <c r="O33" s="183">
        <f>ROUND(E33*N33,5)</f>
        <v>0</v>
      </c>
      <c r="P33" s="183">
        <v>0</v>
      </c>
      <c r="Q33" s="183">
        <f>ROUND(E33*P33,5)</f>
        <v>0</v>
      </c>
      <c r="R33" s="183"/>
      <c r="S33" s="183"/>
      <c r="T33" s="184">
        <v>0.23200000000000001</v>
      </c>
      <c r="U33" s="183">
        <f>ROUND(E33*T33,2)</f>
        <v>40.26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98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">
      <c r="A34" s="6"/>
      <c r="B34" s="7" t="s">
        <v>141</v>
      </c>
      <c r="C34" s="188" t="s">
        <v>141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AC34">
        <v>15</v>
      </c>
      <c r="AD34">
        <v>21</v>
      </c>
    </row>
    <row r="35" spans="1:60" x14ac:dyDescent="0.2">
      <c r="C35" s="189"/>
      <c r="AE35" t="s">
        <v>142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Lubomír</dc:creator>
  <cp:lastModifiedBy>Starosta</cp:lastModifiedBy>
  <cp:lastPrinted>2014-02-28T09:52:57Z</cp:lastPrinted>
  <dcterms:created xsi:type="dcterms:W3CDTF">2009-04-08T07:15:50Z</dcterms:created>
  <dcterms:modified xsi:type="dcterms:W3CDTF">2019-09-30T10:01:59Z</dcterms:modified>
</cp:coreProperties>
</file>