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rosta\Documents\Obec\Stavby\2019\Chodník ke škole – II. etapa, Višňové\VŘ\"/>
    </mc:Choice>
  </mc:AlternateContent>
  <xr:revisionPtr revIDLastSave="0" documentId="8_{989B55AC-9AD9-4D44-8257-DECBB4220713}" xr6:coauthVersionLast="45" xr6:coauthVersionMax="45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Pol'!$A$1:$U$37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2" l="1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Q34" i="12"/>
  <c r="I35" i="12"/>
  <c r="I34" i="12" s="1"/>
  <c r="K35" i="12"/>
  <c r="K34" i="12" s="1"/>
  <c r="M35" i="12"/>
  <c r="M34" i="12" s="1"/>
  <c r="O35" i="12"/>
  <c r="O34" i="12" s="1"/>
  <c r="Q35" i="12"/>
  <c r="U35" i="12"/>
  <c r="U34" i="12" s="1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Q16" i="12" l="1"/>
  <c r="M24" i="12"/>
  <c r="Q24" i="12"/>
  <c r="I24" i="12"/>
  <c r="Q8" i="12"/>
  <c r="I8" i="12"/>
  <c r="M8" i="12"/>
  <c r="I29" i="12"/>
  <c r="M16" i="12"/>
  <c r="O29" i="12"/>
  <c r="U29" i="12"/>
  <c r="K29" i="12"/>
  <c r="O16" i="12"/>
  <c r="U16" i="12"/>
  <c r="K16" i="12"/>
  <c r="Q29" i="12"/>
  <c r="M29" i="12"/>
  <c r="I16" i="12"/>
  <c r="O24" i="12"/>
  <c r="U24" i="12"/>
  <c r="K24" i="12"/>
  <c r="U8" i="12"/>
  <c r="K8" i="12"/>
  <c r="O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<sst xmlns="http://schemas.openxmlformats.org/spreadsheetml/2006/main" count="235" uniqueCount="151">
  <si>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</si>
  <si>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</si>
  <si>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</si>
  <si>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</si>
  <si>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</si>
  <si>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</si>
  <si>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</si>
  <si>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</si>
  <si>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</si>
  <si>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</si>
  <si>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</si>
  <si>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</si>
  <si>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</si>
  <si>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</si>
  <si>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</si>
  <si>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</si>
  <si>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</si>
  <si>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</si>
  <si>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</si>
  <si>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</si>
  <si>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</si>
  <si>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</si>
  <si>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</si>
  <si>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</si>
  <si>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</si>
  <si>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</si>
  <si>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</si>
  <si>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</si>
  <si>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</si>
  <si>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</si>
  <si>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</si>
  <si>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</si>
  <si>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</si>
  <si>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</si>
  <si>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</si>
  <si>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</si>
  <si>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</si>
  <si>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</si>
  <si>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</si>
  <si>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</si>
  <si>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</si>
  <si>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</si>
  <si>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</si>
  <si>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</si>
  <si>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</si>
  <si>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Višňové - chodník ke škole-II.etapa</t>
  </si>
  <si>
    <t>Městys Višňové</t>
  </si>
  <si>
    <t>Višňové 212</t>
  </si>
  <si>
    <t>Višňové</t>
  </si>
  <si>
    <t>671 38</t>
  </si>
  <si>
    <t>00293784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</si>
  <si>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</si>
  <si>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</si>
  <si>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</si>
  <si>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</si>
  <si>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</si>
  <si>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</si>
  <si>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</si>
  <si>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</si>
  <si>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</si>
  <si>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</si>
  <si>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</si>
  <si>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</si>
  <si>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</si>
  <si>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</si>
  <si>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</si>
  <si>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</si>
  <si>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</si>
  <si>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</si>
  <si>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</si>
  <si>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</si>
  <si>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</si>
  <si>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</si>
  <si>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</si>
  <si>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</si>
  <si>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</si>
  <si>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</si>
  <si>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</si>
  <si>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</si>
  <si>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</si>
  <si>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</si>
  <si>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</si>
  <si>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</si>
  <si>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</si>
  <si>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</si>
  <si>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</si>
  <si>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</si>
  <si>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</si>
  <si>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</si>
  <si>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</si>
  <si>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</si>
  <si>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</si>
  <si>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</si>
  <si>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</si>
  <si>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</si>
  <si>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113106121R00</t>
  </si>
  <si>
    <t>Rozebrání dlažeb z betonových dlaždic na sucho</t>
  </si>
  <si>
    <t>m2</t>
  </si>
  <si>
    <t>POL1_0</t>
  </si>
  <si>
    <t>113204111R00</t>
  </si>
  <si>
    <t>Vytrhání obrubníků zahradních</t>
  </si>
  <si>
    <t>m</t>
  </si>
  <si>
    <t>122202201R00</t>
  </si>
  <si>
    <t>Odkopávky pro silnice v hor. 3 do 100 m3</t>
  </si>
  <si>
    <t>m3</t>
  </si>
  <si>
    <t>162701105R00</t>
  </si>
  <si>
    <t>Vodorovné přemístění výkopku z hor.1-4 do 10000 m</t>
  </si>
  <si>
    <t>162701109R00</t>
  </si>
  <si>
    <t>Příplatek k vod. přemístění hor.1-4 za další 1 km</t>
  </si>
  <si>
    <t>199000002R00</t>
  </si>
  <si>
    <t>Poplatek za skládku horniny 1- 4</t>
  </si>
  <si>
    <t>181101102R00</t>
  </si>
  <si>
    <t>Úprava pláně v zářezech v hor. 1-4, se zhutněním</t>
  </si>
  <si>
    <t>564811111RT2</t>
  </si>
  <si>
    <t>Podklad ze štěrkodrti po zhutnění tloušťky 5 cm, štěrkodrť frakce 0-32 mm</t>
  </si>
  <si>
    <t>564851111RT2</t>
  </si>
  <si>
    <t>Podklad ze štěrkodrti po zhutnění tloušťky 15 cm, štěrkodrť frakce 0-32 mm</t>
  </si>
  <si>
    <t>596215021R00</t>
  </si>
  <si>
    <t>Kladení zámkové dlažby tl. 6 cm do drtě tl. 4 cm</t>
  </si>
  <si>
    <t>596215040R00</t>
  </si>
  <si>
    <t>Kladení zámkové dlažby tl. 8 cm do drtě tl. 4 cm</t>
  </si>
  <si>
    <t>59245308</t>
  </si>
  <si>
    <t>Dlažba Granit  přírodní  20x10x6 pásek</t>
  </si>
  <si>
    <t>POL3_0</t>
  </si>
  <si>
    <t>59245266R</t>
  </si>
  <si>
    <t>Dlažba Granit přírodní  20x10x8 pásek</t>
  </si>
  <si>
    <t>597091111R00</t>
  </si>
  <si>
    <t>Žlab odvodňovací ACO N 100, dl. 1000 mm, A15, B125</t>
  </si>
  <si>
    <t>kus</t>
  </si>
  <si>
    <t>916661111R00</t>
  </si>
  <si>
    <t>Osazení park. obrubníků do lože z C 12/15 s opěrou</t>
  </si>
  <si>
    <t>917862111R00</t>
  </si>
  <si>
    <t>Osazení stojat. obrub.bet. s opěrou,lože z C 12/15</t>
  </si>
  <si>
    <t>59217003R</t>
  </si>
  <si>
    <t>Obrubník parkový betonový 80x250x1000 mm, přírodní</t>
  </si>
  <si>
    <t>59217472</t>
  </si>
  <si>
    <t>Obrubník silniční 1000/150/150 šedý</t>
  </si>
  <si>
    <t>979087112R00</t>
  </si>
  <si>
    <t>Nakládání suti na dopravní prostředky</t>
  </si>
  <si>
    <t>t</t>
  </si>
  <si>
    <t>979082213R00</t>
  </si>
  <si>
    <t>Vodorovná doprava suti po suchu do 1 km</t>
  </si>
  <si>
    <t>979082219R00</t>
  </si>
  <si>
    <t>Příplatek za dopravu suti po suchu za další 1 km</t>
  </si>
  <si>
    <t>979990101R00</t>
  </si>
  <si>
    <t>Poplatek za skládku suti - směs betonu a cihel</t>
  </si>
  <si>
    <t>998223011R00</t>
  </si>
  <si>
    <t>Přesun hmot, pozemní komunikace, kryt dlážděný</t>
  </si>
  <si>
    <t/>
  </si>
  <si>
    <t>END</t>
  </si>
  <si>
    <t>Višňové - chodník ke škole - II.etapa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</si>
</sst>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opLeftCell="B41" zoomScaleNormal="100" zoomScaleSheetLayoutView="75" workbookViewId="0">
      <selection activeCell="I52" sqref="I52:J5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191" t="s">
        <v>42</v>
      </c>
      <c r="C1" s="192"/>
      <c r="D1" s="192"/>
      <c r="E1" s="192"/>
      <c r="F1" s="192"/>
      <c r="G1" s="192"/>
      <c r="H1" s="192"/>
      <c r="I1" s="192"/>
      <c r="J1" s="193"/>
    </row>
    <row r="2" spans="1:15" ht="23.25" customHeight="1" x14ac:dyDescent="0.2">
      <c r="A2" s="4"/>
      <c r="B2" s="81" t="s">
        <v>40</v>
      </c>
      <c r="C2" s="82"/>
      <c r="D2" s="217" t="s">
        <v>150</v>
      </c>
      <c r="E2" s="218"/>
      <c r="F2" s="218"/>
      <c r="G2" s="218"/>
      <c r="H2" s="218"/>
      <c r="I2" s="218"/>
      <c r="J2" s="219"/>
      <c r="O2" s="2"/>
    </row>
    <row r="3" spans="1:15" ht="23.25" hidden="1" customHeight="1" x14ac:dyDescent="0.2">
      <c r="A3" s="4"/>
      <c r="B3" s="83" t="s">
        <v>43</v>
      </c>
      <c r="C3" s="84"/>
      <c r="D3" s="210"/>
      <c r="E3" s="211"/>
      <c r="F3" s="211"/>
      <c r="G3" s="211"/>
      <c r="H3" s="211"/>
      <c r="I3" s="211"/>
      <c r="J3" s="212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46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47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1"/>
      <c r="E11" s="221"/>
      <c r="F11" s="221"/>
      <c r="G11" s="221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08"/>
      <c r="E12" s="208"/>
      <c r="F12" s="208"/>
      <c r="G12" s="208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09"/>
      <c r="E13" s="209"/>
      <c r="F13" s="209"/>
      <c r="G13" s="209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0"/>
      <c r="F15" s="220"/>
      <c r="G15" s="205"/>
      <c r="H15" s="205"/>
      <c r="I15" s="205" t="s">
        <v>28</v>
      </c>
      <c r="J15" s="206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200"/>
      <c r="F16" s="207"/>
      <c r="G16" s="200"/>
      <c r="H16" s="207"/>
      <c r="I16" s="200">
        <v>257857.88</v>
      </c>
      <c r="J16" s="201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200"/>
      <c r="F17" s="207"/>
      <c r="G17" s="200"/>
      <c r="H17" s="207"/>
      <c r="I17" s="200">
        <v>0</v>
      </c>
      <c r="J17" s="201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200"/>
      <c r="F18" s="207"/>
      <c r="G18" s="200"/>
      <c r="H18" s="207"/>
      <c r="I18" s="200">
        <v>0</v>
      </c>
      <c r="J18" s="201"/>
    </row>
    <row r="19" spans="1:10" ht="23.25" customHeight="1" x14ac:dyDescent="0.2">
      <c r="A19" s="139" t="s">
        <v>66</v>
      </c>
      <c r="B19" s="140" t="s">
        <v>26</v>
      </c>
      <c r="C19" s="58"/>
      <c r="D19" s="59"/>
      <c r="E19" s="200"/>
      <c r="F19" s="207"/>
      <c r="G19" s="200"/>
      <c r="H19" s="207"/>
      <c r="I19" s="200">
        <v>0</v>
      </c>
      <c r="J19" s="201"/>
    </row>
    <row r="20" spans="1:10" ht="23.25" customHeight="1" x14ac:dyDescent="0.2">
      <c r="A20" s="139" t="s">
        <v>67</v>
      </c>
      <c r="B20" s="140" t="s">
        <v>27</v>
      </c>
      <c r="C20" s="58"/>
      <c r="D20" s="59"/>
      <c r="E20" s="200"/>
      <c r="F20" s="207"/>
      <c r="G20" s="200"/>
      <c r="H20" s="207"/>
      <c r="I20" s="200">
        <v>0</v>
      </c>
      <c r="J20" s="201"/>
    </row>
    <row r="21" spans="1:10" ht="23.25" customHeight="1" x14ac:dyDescent="0.2">
      <c r="A21" s="4"/>
      <c r="B21" s="74" t="s">
        <v>28</v>
      </c>
      <c r="C21" s="75"/>
      <c r="D21" s="76"/>
      <c r="E21" s="202"/>
      <c r="F21" s="203"/>
      <c r="G21" s="202"/>
      <c r="H21" s="203"/>
      <c r="I21" s="202">
        <v>0</v>
      </c>
      <c r="J21" s="21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98">
        <v>0</v>
      </c>
      <c r="H23" s="199"/>
      <c r="I23" s="19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3">
        <v>0</v>
      </c>
      <c r="H24" s="224"/>
      <c r="I24" s="224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198">
        <v>0</v>
      </c>
      <c r="H25" s="199"/>
      <c r="I25" s="19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194">
        <v>0</v>
      </c>
      <c r="H26" s="195"/>
      <c r="I26" s="19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196">
        <v>0</v>
      </c>
      <c r="H27" s="196"/>
      <c r="I27" s="196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197">
        <v>257857.88</v>
      </c>
      <c r="H28" s="204"/>
      <c r="I28" s="204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197">
        <v>0</v>
      </c>
      <c r="H29" s="197"/>
      <c r="I29" s="197"/>
      <c r="J29" s="118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2" t="s">
        <v>2</v>
      </c>
      <c r="E35" s="222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 t="s">
        <v>51</v>
      </c>
      <c r="C39" s="225" t="s">
        <v>45</v>
      </c>
      <c r="D39" s="226"/>
      <c r="E39" s="226"/>
      <c r="F39" s="107">
        <v>0</v>
      </c>
      <c r="G39" s="108">
        <v>257857.88</v>
      </c>
      <c r="H39" s="109">
        <v>54150</v>
      </c>
      <c r="I39" s="109">
        <v>312007.88</v>
      </c>
      <c r="J39" s="103">
        <f>IF(CenaCelkemVypocet=0,"",I39/CenaCelkemVypocet*100)</f>
        <v>100</v>
      </c>
    </row>
    <row r="40" spans="1:10" ht="25.5" hidden="1" customHeight="1" x14ac:dyDescent="0.2">
      <c r="A40" s="96"/>
      <c r="B40" s="227" t="s">
        <v>52</v>
      </c>
      <c r="C40" s="228"/>
      <c r="D40" s="228"/>
      <c r="E40" s="229"/>
      <c r="F40" s="110">
        <f>SUMIF(A39:A39,"=1",F39:F39)</f>
        <v>0</v>
      </c>
      <c r="G40" s="111">
        <f>SUMIF(A39:A39,"=1",G39:G39)</f>
        <v>257857.88</v>
      </c>
      <c r="H40" s="111">
        <f>SUMIF(A39:A39,"=1",H39:H39)</f>
        <v>54150</v>
      </c>
      <c r="I40" s="111">
        <f>SUMIF(A39:A39,"=1",I39:I39)</f>
        <v>312007.88</v>
      </c>
      <c r="J40" s="97">
        <f>SUMIF(A39:A39,"=1",J39:J39)</f>
        <v>100</v>
      </c>
    </row>
    <row r="44" spans="1:10" ht="15.75" x14ac:dyDescent="0.25">
      <c r="B44" s="119" t="s">
        <v>54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55</v>
      </c>
      <c r="G46" s="128"/>
      <c r="H46" s="128"/>
      <c r="I46" s="230" t="s">
        <v>28</v>
      </c>
      <c r="J46" s="230"/>
    </row>
    <row r="47" spans="1:10" ht="25.5" customHeight="1" x14ac:dyDescent="0.2">
      <c r="A47" s="121"/>
      <c r="B47" s="129" t="s">
        <v>56</v>
      </c>
      <c r="C47" s="232" t="s">
        <v>57</v>
      </c>
      <c r="D47" s="233"/>
      <c r="E47" s="233"/>
      <c r="F47" s="131" t="s">
        <v>23</v>
      </c>
      <c r="G47" s="132"/>
      <c r="H47" s="132"/>
      <c r="I47" s="231">
        <v>0</v>
      </c>
      <c r="J47" s="231"/>
    </row>
    <row r="48" spans="1:10" ht="25.5" customHeight="1" x14ac:dyDescent="0.2">
      <c r="A48" s="121"/>
      <c r="B48" s="123" t="s">
        <v>58</v>
      </c>
      <c r="C48" s="215" t="s">
        <v>59</v>
      </c>
      <c r="D48" s="216"/>
      <c r="E48" s="216"/>
      <c r="F48" s="133" t="s">
        <v>23</v>
      </c>
      <c r="G48" s="134"/>
      <c r="H48" s="134"/>
      <c r="I48" s="214">
        <v>0</v>
      </c>
      <c r="J48" s="214"/>
    </row>
    <row r="49" spans="1:10" ht="25.5" customHeight="1" x14ac:dyDescent="0.2">
      <c r="A49" s="121"/>
      <c r="B49" s="123" t="s">
        <v>60</v>
      </c>
      <c r="C49" s="215" t="s">
        <v>61</v>
      </c>
      <c r="D49" s="216"/>
      <c r="E49" s="216"/>
      <c r="F49" s="133" t="s">
        <v>23</v>
      </c>
      <c r="G49" s="134"/>
      <c r="H49" s="134"/>
      <c r="I49" s="214">
        <v>0</v>
      </c>
      <c r="J49" s="214"/>
    </row>
    <row r="50" spans="1:10" ht="25.5" customHeight="1" x14ac:dyDescent="0.2">
      <c r="A50" s="121"/>
      <c r="B50" s="123" t="s">
        <v>62</v>
      </c>
      <c r="C50" s="215" t="s">
        <v>63</v>
      </c>
      <c r="D50" s="216"/>
      <c r="E50" s="216"/>
      <c r="F50" s="133" t="s">
        <v>23</v>
      </c>
      <c r="G50" s="134"/>
      <c r="H50" s="134"/>
      <c r="I50" s="214">
        <v>0</v>
      </c>
      <c r="J50" s="214"/>
    </row>
    <row r="51" spans="1:10" ht="25.5" customHeight="1" x14ac:dyDescent="0.2">
      <c r="A51" s="121"/>
      <c r="B51" s="130" t="s">
        <v>64</v>
      </c>
      <c r="C51" s="236" t="s">
        <v>65</v>
      </c>
      <c r="D51" s="237"/>
      <c r="E51" s="237"/>
      <c r="F51" s="135" t="s">
        <v>23</v>
      </c>
      <c r="G51" s="136"/>
      <c r="H51" s="136"/>
      <c r="I51" s="235">
        <v>0</v>
      </c>
      <c r="J51" s="235"/>
    </row>
    <row r="52" spans="1:10" ht="25.5" customHeight="1" x14ac:dyDescent="0.2">
      <c r="A52" s="122"/>
      <c r="B52" s="126" t="s">
        <v>1</v>
      </c>
      <c r="C52" s="126"/>
      <c r="D52" s="127"/>
      <c r="E52" s="127"/>
      <c r="F52" s="137"/>
      <c r="G52" s="138"/>
      <c r="H52" s="138"/>
      <c r="I52" s="234">
        <v>0</v>
      </c>
      <c r="J52" s="234"/>
    </row>
    <row r="53" spans="1:10" x14ac:dyDescent="0.2">
      <c r="F53" s="94"/>
      <c r="G53" s="95"/>
      <c r="H53" s="94"/>
      <c r="I53" s="95"/>
      <c r="J53" s="95"/>
    </row>
    <row r="54" spans="1:10" x14ac:dyDescent="0.2">
      <c r="F54" s="94"/>
      <c r="G54" s="95"/>
      <c r="H54" s="94"/>
      <c r="I54" s="95"/>
      <c r="J54" s="95"/>
    </row>
    <row r="55" spans="1:10" x14ac:dyDescent="0.2">
      <c r="F55" s="94"/>
      <c r="G55" s="95"/>
      <c r="H55" s="94"/>
      <c r="I55" s="95"/>
      <c r="J55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2:J52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9" t="s">
        <v>41</v>
      </c>
      <c r="B2" s="78"/>
      <c r="C2" s="240"/>
      <c r="D2" s="240"/>
      <c r="E2" s="240"/>
      <c r="F2" s="240"/>
      <c r="G2" s="241"/>
    </row>
    <row r="3" spans="1:7" ht="24.95" hidden="1" customHeight="1" x14ac:dyDescent="0.2">
      <c r="A3" s="79" t="s">
        <v>7</v>
      </c>
      <c r="B3" s="78"/>
      <c r="C3" s="240"/>
      <c r="D3" s="240"/>
      <c r="E3" s="240"/>
      <c r="F3" s="240"/>
      <c r="G3" s="241"/>
    </row>
    <row r="4" spans="1:7" ht="24.95" hidden="1" customHeight="1" x14ac:dyDescent="0.2">
      <c r="A4" s="79" t="s">
        <v>8</v>
      </c>
      <c r="B4" s="78"/>
      <c r="C4" s="240"/>
      <c r="D4" s="240"/>
      <c r="E4" s="240"/>
      <c r="F4" s="240"/>
      <c r="G4" s="24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37"/>
  <sheetViews>
    <sheetView tabSelected="1" workbookViewId="0">
      <selection activeCell="C2" sqref="C2:G2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2" t="s">
        <v>6</v>
      </c>
      <c r="B1" s="242"/>
      <c r="C1" s="242"/>
      <c r="D1" s="242"/>
      <c r="E1" s="242"/>
      <c r="F1" s="242"/>
      <c r="G1" s="242"/>
      <c r="AE1" t="s">
        <v>69</v>
      </c>
    </row>
    <row r="2" spans="1:60" ht="24.95" customHeight="1" x14ac:dyDescent="0.2">
      <c r="A2" s="143" t="s">
        <v>68</v>
      </c>
      <c r="B2" s="141"/>
      <c r="C2" s="243" t="s">
        <v>150</v>
      </c>
      <c r="D2" s="244"/>
      <c r="E2" s="244"/>
      <c r="F2" s="244"/>
      <c r="G2" s="245"/>
      <c r="AE2" t="s">
        <v>70</v>
      </c>
    </row>
    <row r="3" spans="1:60" ht="24.95" hidden="1" customHeight="1" x14ac:dyDescent="0.2">
      <c r="A3" s="144" t="s">
        <v>7</v>
      </c>
      <c r="B3" s="142"/>
      <c r="C3" s="246"/>
      <c r="D3" s="247"/>
      <c r="E3" s="247"/>
      <c r="F3" s="247"/>
      <c r="G3" s="248"/>
      <c r="AE3" t="s">
        <v>71</v>
      </c>
    </row>
    <row r="4" spans="1:60" ht="24.95" hidden="1" customHeight="1" x14ac:dyDescent="0.2">
      <c r="A4" s="144" t="s">
        <v>8</v>
      </c>
      <c r="B4" s="142"/>
      <c r="C4" s="246"/>
      <c r="D4" s="247"/>
      <c r="E4" s="247"/>
      <c r="F4" s="247"/>
      <c r="G4" s="248"/>
      <c r="AE4" t="s">
        <v>72</v>
      </c>
    </row>
    <row r="5" spans="1:60" hidden="1" x14ac:dyDescent="0.2">
      <c r="A5" s="145" t="s">
        <v>73</v>
      </c>
      <c r="B5" s="146"/>
      <c r="C5" s="147"/>
      <c r="D5" s="148"/>
      <c r="E5" s="148"/>
      <c r="F5" s="148"/>
      <c r="G5" s="149"/>
      <c r="AE5" t="s">
        <v>74</v>
      </c>
    </row>
    <row r="7" spans="1:60" ht="38.25" x14ac:dyDescent="0.2">
      <c r="A7" s="154" t="s">
        <v>75</v>
      </c>
      <c r="B7" s="155" t="s">
        <v>76</v>
      </c>
      <c r="C7" s="155" t="s">
        <v>77</v>
      </c>
      <c r="D7" s="154" t="s">
        <v>78</v>
      </c>
      <c r="E7" s="154" t="s">
        <v>79</v>
      </c>
      <c r="F7" s="150" t="s">
        <v>80</v>
      </c>
      <c r="G7" s="170" t="s">
        <v>28</v>
      </c>
      <c r="H7" s="171" t="s">
        <v>29</v>
      </c>
      <c r="I7" s="171" t="s">
        <v>81</v>
      </c>
      <c r="J7" s="171" t="s">
        <v>30</v>
      </c>
      <c r="K7" s="171" t="s">
        <v>82</v>
      </c>
      <c r="L7" s="171" t="s">
        <v>83</v>
      </c>
      <c r="M7" s="171" t="s">
        <v>84</v>
      </c>
      <c r="N7" s="171" t="s">
        <v>85</v>
      </c>
      <c r="O7" s="171" t="s">
        <v>86</v>
      </c>
      <c r="P7" s="171" t="s">
        <v>87</v>
      </c>
      <c r="Q7" s="171" t="s">
        <v>88</v>
      </c>
      <c r="R7" s="171" t="s">
        <v>89</v>
      </c>
      <c r="S7" s="171" t="s">
        <v>90</v>
      </c>
      <c r="T7" s="171" t="s">
        <v>91</v>
      </c>
      <c r="U7" s="157" t="s">
        <v>92</v>
      </c>
    </row>
    <row r="8" spans="1:60" x14ac:dyDescent="0.2">
      <c r="A8" s="172" t="s">
        <v>93</v>
      </c>
      <c r="B8" s="173" t="s">
        <v>56</v>
      </c>
      <c r="C8" s="174" t="s">
        <v>57</v>
      </c>
      <c r="D8" s="175"/>
      <c r="E8" s="176"/>
      <c r="F8" s="177"/>
      <c r="G8" s="177">
        <v>0</v>
      </c>
      <c r="H8" s="177"/>
      <c r="I8" s="177">
        <f>SUM(I9:I15)</f>
        <v>0</v>
      </c>
      <c r="J8" s="177"/>
      <c r="K8" s="177">
        <f>SUM(K9:K15)</f>
        <v>60025</v>
      </c>
      <c r="L8" s="177"/>
      <c r="M8" s="177">
        <f>SUM(M9:M15)</f>
        <v>0</v>
      </c>
      <c r="N8" s="156"/>
      <c r="O8" s="156">
        <f>SUM(O9:O15)</f>
        <v>0</v>
      </c>
      <c r="P8" s="156"/>
      <c r="Q8" s="156">
        <f>SUM(Q9:Q15)</f>
        <v>37.340000000000003</v>
      </c>
      <c r="R8" s="156"/>
      <c r="S8" s="156"/>
      <c r="T8" s="172"/>
      <c r="U8" s="156">
        <f>SUM(U9:U15)</f>
        <v>62.449999999999996</v>
      </c>
      <c r="AE8" t="s">
        <v>94</v>
      </c>
    </row>
    <row r="9" spans="1:60" outlineLevel="1" x14ac:dyDescent="0.2">
      <c r="A9" s="152">
        <v>1</v>
      </c>
      <c r="B9" s="158" t="s">
        <v>95</v>
      </c>
      <c r="C9" s="185" t="s">
        <v>96</v>
      </c>
      <c r="D9" s="160" t="s">
        <v>97</v>
      </c>
      <c r="E9" s="166">
        <v>180</v>
      </c>
      <c r="F9" s="168">
        <v>0</v>
      </c>
      <c r="G9" s="168">
        <v>0</v>
      </c>
      <c r="H9" s="168">
        <v>0</v>
      </c>
      <c r="I9" s="168">
        <f t="shared" ref="I9:I15" si="0">ROUND(E9*H9,2)</f>
        <v>0</v>
      </c>
      <c r="J9" s="168">
        <v>45</v>
      </c>
      <c r="K9" s="168">
        <f t="shared" ref="K9:K15" si="1">ROUND(E9*J9,2)</f>
        <v>8100</v>
      </c>
      <c r="L9" s="168">
        <v>21</v>
      </c>
      <c r="M9" s="168">
        <f t="shared" ref="M9:M15" si="2">G9*(1+L9/100)</f>
        <v>0</v>
      </c>
      <c r="N9" s="161">
        <v>0</v>
      </c>
      <c r="O9" s="161">
        <f t="shared" ref="O9:O15" si="3">ROUND(E9*N9,5)</f>
        <v>0</v>
      </c>
      <c r="P9" s="161">
        <v>0.13800000000000001</v>
      </c>
      <c r="Q9" s="161">
        <f t="shared" ref="Q9:Q15" si="4">ROUND(E9*P9,5)</f>
        <v>24.84</v>
      </c>
      <c r="R9" s="161"/>
      <c r="S9" s="161"/>
      <c r="T9" s="162">
        <v>0.16</v>
      </c>
      <c r="U9" s="161">
        <f t="shared" ref="U9:U15" si="5">ROUND(E9*T9,2)</f>
        <v>28.8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98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99</v>
      </c>
      <c r="C10" s="185" t="s">
        <v>100</v>
      </c>
      <c r="D10" s="160" t="s">
        <v>101</v>
      </c>
      <c r="E10" s="166">
        <v>100</v>
      </c>
      <c r="F10" s="168">
        <v>0</v>
      </c>
      <c r="G10" s="168">
        <v>0</v>
      </c>
      <c r="H10" s="168">
        <v>0</v>
      </c>
      <c r="I10" s="168">
        <f t="shared" si="0"/>
        <v>0</v>
      </c>
      <c r="J10" s="168">
        <v>51</v>
      </c>
      <c r="K10" s="168">
        <f t="shared" si="1"/>
        <v>5100</v>
      </c>
      <c r="L10" s="168">
        <v>21</v>
      </c>
      <c r="M10" s="168">
        <f t="shared" si="2"/>
        <v>0</v>
      </c>
      <c r="N10" s="161">
        <v>0</v>
      </c>
      <c r="O10" s="161">
        <f t="shared" si="3"/>
        <v>0</v>
      </c>
      <c r="P10" s="161">
        <v>0.125</v>
      </c>
      <c r="Q10" s="161">
        <f t="shared" si="4"/>
        <v>12.5</v>
      </c>
      <c r="R10" s="161"/>
      <c r="S10" s="161"/>
      <c r="T10" s="162">
        <v>0.08</v>
      </c>
      <c r="U10" s="161">
        <f t="shared" si="5"/>
        <v>8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98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3</v>
      </c>
      <c r="B11" s="158" t="s">
        <v>102</v>
      </c>
      <c r="C11" s="185" t="s">
        <v>103</v>
      </c>
      <c r="D11" s="160" t="s">
        <v>104</v>
      </c>
      <c r="E11" s="166">
        <v>50</v>
      </c>
      <c r="F11" s="168">
        <v>0</v>
      </c>
      <c r="G11" s="168">
        <v>0</v>
      </c>
      <c r="H11" s="168">
        <v>0</v>
      </c>
      <c r="I11" s="168">
        <f t="shared" si="0"/>
        <v>0</v>
      </c>
      <c r="J11" s="168">
        <v>197.5</v>
      </c>
      <c r="K11" s="168">
        <f t="shared" si="1"/>
        <v>9875</v>
      </c>
      <c r="L11" s="168">
        <v>21</v>
      </c>
      <c r="M11" s="168">
        <f t="shared" si="2"/>
        <v>0</v>
      </c>
      <c r="N11" s="161">
        <v>0</v>
      </c>
      <c r="O11" s="161">
        <f t="shared" si="3"/>
        <v>0</v>
      </c>
      <c r="P11" s="161">
        <v>0</v>
      </c>
      <c r="Q11" s="161">
        <f t="shared" si="4"/>
        <v>0</v>
      </c>
      <c r="R11" s="161"/>
      <c r="S11" s="161"/>
      <c r="T11" s="162">
        <v>0.42199999999999999</v>
      </c>
      <c r="U11" s="161">
        <f t="shared" si="5"/>
        <v>21.1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98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2">
        <v>4</v>
      </c>
      <c r="B12" s="158" t="s">
        <v>105</v>
      </c>
      <c r="C12" s="185" t="s">
        <v>106</v>
      </c>
      <c r="D12" s="160" t="s">
        <v>104</v>
      </c>
      <c r="E12" s="166">
        <v>50</v>
      </c>
      <c r="F12" s="168">
        <v>0</v>
      </c>
      <c r="G12" s="168">
        <v>0</v>
      </c>
      <c r="H12" s="168">
        <v>0</v>
      </c>
      <c r="I12" s="168">
        <f t="shared" si="0"/>
        <v>0</v>
      </c>
      <c r="J12" s="168">
        <v>240</v>
      </c>
      <c r="K12" s="168">
        <f t="shared" si="1"/>
        <v>12000</v>
      </c>
      <c r="L12" s="168">
        <v>21</v>
      </c>
      <c r="M12" s="168">
        <f t="shared" si="2"/>
        <v>0</v>
      </c>
      <c r="N12" s="161">
        <v>0</v>
      </c>
      <c r="O12" s="161">
        <f t="shared" si="3"/>
        <v>0</v>
      </c>
      <c r="P12" s="161">
        <v>0</v>
      </c>
      <c r="Q12" s="161">
        <f t="shared" si="4"/>
        <v>0</v>
      </c>
      <c r="R12" s="161"/>
      <c r="S12" s="161"/>
      <c r="T12" s="162">
        <v>1.0999999999999999E-2</v>
      </c>
      <c r="U12" s="161">
        <f t="shared" si="5"/>
        <v>0.55000000000000004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98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>
        <v>5</v>
      </c>
      <c r="B13" s="158" t="s">
        <v>107</v>
      </c>
      <c r="C13" s="185" t="s">
        <v>108</v>
      </c>
      <c r="D13" s="160" t="s">
        <v>104</v>
      </c>
      <c r="E13" s="166">
        <v>500</v>
      </c>
      <c r="F13" s="168">
        <v>0</v>
      </c>
      <c r="G13" s="168">
        <v>0</v>
      </c>
      <c r="H13" s="168">
        <v>0</v>
      </c>
      <c r="I13" s="168">
        <f t="shared" si="0"/>
        <v>0</v>
      </c>
      <c r="J13" s="168">
        <v>18.5</v>
      </c>
      <c r="K13" s="168">
        <f t="shared" si="1"/>
        <v>9250</v>
      </c>
      <c r="L13" s="168">
        <v>21</v>
      </c>
      <c r="M13" s="168">
        <f t="shared" si="2"/>
        <v>0</v>
      </c>
      <c r="N13" s="161">
        <v>0</v>
      </c>
      <c r="O13" s="161">
        <f t="shared" si="3"/>
        <v>0</v>
      </c>
      <c r="P13" s="161">
        <v>0</v>
      </c>
      <c r="Q13" s="161">
        <f t="shared" si="4"/>
        <v>0</v>
      </c>
      <c r="R13" s="161"/>
      <c r="S13" s="161"/>
      <c r="T13" s="162">
        <v>0</v>
      </c>
      <c r="U13" s="161">
        <f t="shared" si="5"/>
        <v>0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98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6</v>
      </c>
      <c r="B14" s="158" t="s">
        <v>109</v>
      </c>
      <c r="C14" s="185" t="s">
        <v>110</v>
      </c>
      <c r="D14" s="160" t="s">
        <v>104</v>
      </c>
      <c r="E14" s="166">
        <v>50</v>
      </c>
      <c r="F14" s="168">
        <v>0</v>
      </c>
      <c r="G14" s="168">
        <v>0</v>
      </c>
      <c r="H14" s="168">
        <v>0</v>
      </c>
      <c r="I14" s="168">
        <f t="shared" si="0"/>
        <v>0</v>
      </c>
      <c r="J14" s="168">
        <v>270</v>
      </c>
      <c r="K14" s="168">
        <f t="shared" si="1"/>
        <v>13500</v>
      </c>
      <c r="L14" s="168">
        <v>21</v>
      </c>
      <c r="M14" s="168">
        <f t="shared" si="2"/>
        <v>0</v>
      </c>
      <c r="N14" s="161">
        <v>0</v>
      </c>
      <c r="O14" s="161">
        <f t="shared" si="3"/>
        <v>0</v>
      </c>
      <c r="P14" s="161">
        <v>0</v>
      </c>
      <c r="Q14" s="161">
        <f t="shared" si="4"/>
        <v>0</v>
      </c>
      <c r="R14" s="161"/>
      <c r="S14" s="161"/>
      <c r="T14" s="162">
        <v>0</v>
      </c>
      <c r="U14" s="161">
        <f t="shared" si="5"/>
        <v>0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98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7</v>
      </c>
      <c r="B15" s="158" t="s">
        <v>111</v>
      </c>
      <c r="C15" s="185" t="s">
        <v>112</v>
      </c>
      <c r="D15" s="160" t="s">
        <v>97</v>
      </c>
      <c r="E15" s="166">
        <v>200</v>
      </c>
      <c r="F15" s="168">
        <v>0</v>
      </c>
      <c r="G15" s="168">
        <v>0</v>
      </c>
      <c r="H15" s="168">
        <v>0</v>
      </c>
      <c r="I15" s="168">
        <f t="shared" si="0"/>
        <v>0</v>
      </c>
      <c r="J15" s="168">
        <v>11</v>
      </c>
      <c r="K15" s="168">
        <f t="shared" si="1"/>
        <v>2200</v>
      </c>
      <c r="L15" s="168">
        <v>21</v>
      </c>
      <c r="M15" s="168">
        <f t="shared" si="2"/>
        <v>0</v>
      </c>
      <c r="N15" s="161">
        <v>0</v>
      </c>
      <c r="O15" s="161">
        <f t="shared" si="3"/>
        <v>0</v>
      </c>
      <c r="P15" s="161">
        <v>0</v>
      </c>
      <c r="Q15" s="161">
        <f t="shared" si="4"/>
        <v>0</v>
      </c>
      <c r="R15" s="161"/>
      <c r="S15" s="161"/>
      <c r="T15" s="162">
        <v>0.02</v>
      </c>
      <c r="U15" s="161">
        <f t="shared" si="5"/>
        <v>4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98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">
      <c r="A16" s="153" t="s">
        <v>93</v>
      </c>
      <c r="B16" s="159" t="s">
        <v>58</v>
      </c>
      <c r="C16" s="186" t="s">
        <v>59</v>
      </c>
      <c r="D16" s="163"/>
      <c r="E16" s="167"/>
      <c r="F16" s="169"/>
      <c r="G16" s="169">
        <v>0</v>
      </c>
      <c r="H16" s="169"/>
      <c r="I16" s="169">
        <f>SUM(I17:I23)</f>
        <v>72971.13</v>
      </c>
      <c r="J16" s="169"/>
      <c r="K16" s="169">
        <f>SUM(K17:K23)</f>
        <v>41169.269999999997</v>
      </c>
      <c r="L16" s="169"/>
      <c r="M16" s="169">
        <f>SUM(M17:M23)</f>
        <v>0</v>
      </c>
      <c r="N16" s="164"/>
      <c r="O16" s="164">
        <f>SUM(O17:O23)</f>
        <v>132.79552000000001</v>
      </c>
      <c r="P16" s="164"/>
      <c r="Q16" s="164">
        <f>SUM(Q17:Q23)</f>
        <v>0</v>
      </c>
      <c r="R16" s="164"/>
      <c r="S16" s="164"/>
      <c r="T16" s="165"/>
      <c r="U16" s="164">
        <f>SUM(U17:U23)</f>
        <v>102.89999999999999</v>
      </c>
      <c r="AE16" t="s">
        <v>94</v>
      </c>
    </row>
    <row r="17" spans="1:60" ht="22.5" outlineLevel="1" x14ac:dyDescent="0.2">
      <c r="A17" s="152">
        <v>8</v>
      </c>
      <c r="B17" s="158" t="s">
        <v>113</v>
      </c>
      <c r="C17" s="185" t="s">
        <v>114</v>
      </c>
      <c r="D17" s="160" t="s">
        <v>97</v>
      </c>
      <c r="E17" s="166">
        <v>200</v>
      </c>
      <c r="F17" s="168">
        <v>0</v>
      </c>
      <c r="G17" s="168">
        <v>0</v>
      </c>
      <c r="H17" s="168">
        <v>40.83</v>
      </c>
      <c r="I17" s="168">
        <f t="shared" ref="I17:I23" si="6">ROUND(E17*H17,2)</f>
        <v>8166</v>
      </c>
      <c r="J17" s="168">
        <v>19.170000000000002</v>
      </c>
      <c r="K17" s="168">
        <f t="shared" ref="K17:K23" si="7">ROUND(E17*J17,2)</f>
        <v>3834</v>
      </c>
      <c r="L17" s="168">
        <v>21</v>
      </c>
      <c r="M17" s="168">
        <f t="shared" ref="M17:M23" si="8">G17*(1+L17/100)</f>
        <v>0</v>
      </c>
      <c r="N17" s="161">
        <v>0.126</v>
      </c>
      <c r="O17" s="161">
        <f t="shared" ref="O17:O23" si="9">ROUND(E17*N17,5)</f>
        <v>25.2</v>
      </c>
      <c r="P17" s="161">
        <v>0</v>
      </c>
      <c r="Q17" s="161">
        <f t="shared" ref="Q17:Q23" si="10">ROUND(E17*P17,5)</f>
        <v>0</v>
      </c>
      <c r="R17" s="161"/>
      <c r="S17" s="161"/>
      <c r="T17" s="162">
        <v>2.1000000000000001E-2</v>
      </c>
      <c r="U17" s="161">
        <f t="shared" ref="U17:U23" si="11">ROUND(E17*T17,2)</f>
        <v>4.2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98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52">
        <v>9</v>
      </c>
      <c r="B18" s="158" t="s">
        <v>115</v>
      </c>
      <c r="C18" s="185" t="s">
        <v>116</v>
      </c>
      <c r="D18" s="160" t="s">
        <v>97</v>
      </c>
      <c r="E18" s="166">
        <v>180</v>
      </c>
      <c r="F18" s="168">
        <v>0</v>
      </c>
      <c r="G18" s="168">
        <v>0</v>
      </c>
      <c r="H18" s="168">
        <v>132.63999999999999</v>
      </c>
      <c r="I18" s="168">
        <f t="shared" si="6"/>
        <v>23875.200000000001</v>
      </c>
      <c r="J18" s="168">
        <v>25.360000000000014</v>
      </c>
      <c r="K18" s="168">
        <f t="shared" si="7"/>
        <v>4564.8</v>
      </c>
      <c r="L18" s="168">
        <v>21</v>
      </c>
      <c r="M18" s="168">
        <f t="shared" si="8"/>
        <v>0</v>
      </c>
      <c r="N18" s="161">
        <v>0.378</v>
      </c>
      <c r="O18" s="161">
        <f t="shared" si="9"/>
        <v>68.040000000000006</v>
      </c>
      <c r="P18" s="161">
        <v>0</v>
      </c>
      <c r="Q18" s="161">
        <f t="shared" si="10"/>
        <v>0</v>
      </c>
      <c r="R18" s="161"/>
      <c r="S18" s="161"/>
      <c r="T18" s="162">
        <v>2.5999999999999999E-2</v>
      </c>
      <c r="U18" s="161">
        <f t="shared" si="11"/>
        <v>4.68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98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>
        <v>10</v>
      </c>
      <c r="B19" s="158" t="s">
        <v>117</v>
      </c>
      <c r="C19" s="185" t="s">
        <v>118</v>
      </c>
      <c r="D19" s="160" t="s">
        <v>97</v>
      </c>
      <c r="E19" s="166">
        <v>134.46</v>
      </c>
      <c r="F19" s="168">
        <v>0</v>
      </c>
      <c r="G19" s="168">
        <v>0</v>
      </c>
      <c r="H19" s="168">
        <v>37.409999999999997</v>
      </c>
      <c r="I19" s="168">
        <f t="shared" si="6"/>
        <v>5030.1499999999996</v>
      </c>
      <c r="J19" s="168">
        <v>177.59</v>
      </c>
      <c r="K19" s="168">
        <f t="shared" si="7"/>
        <v>23878.75</v>
      </c>
      <c r="L19" s="168">
        <v>21</v>
      </c>
      <c r="M19" s="168">
        <f t="shared" si="8"/>
        <v>0</v>
      </c>
      <c r="N19" s="161">
        <v>7.3899999999999993E-2</v>
      </c>
      <c r="O19" s="161">
        <f t="shared" si="9"/>
        <v>9.9365900000000007</v>
      </c>
      <c r="P19" s="161">
        <v>0</v>
      </c>
      <c r="Q19" s="161">
        <f t="shared" si="10"/>
        <v>0</v>
      </c>
      <c r="R19" s="161"/>
      <c r="S19" s="161"/>
      <c r="T19" s="162">
        <v>0.53</v>
      </c>
      <c r="U19" s="161">
        <f t="shared" si="11"/>
        <v>71.260000000000005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98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>
        <v>11</v>
      </c>
      <c r="B20" s="158" t="s">
        <v>119</v>
      </c>
      <c r="C20" s="185" t="s">
        <v>120</v>
      </c>
      <c r="D20" s="160" t="s">
        <v>97</v>
      </c>
      <c r="E20" s="166">
        <v>45.54</v>
      </c>
      <c r="F20" s="168">
        <v>0</v>
      </c>
      <c r="G20" s="168">
        <v>0</v>
      </c>
      <c r="H20" s="168">
        <v>39.130000000000003</v>
      </c>
      <c r="I20" s="168">
        <f t="shared" si="6"/>
        <v>1781.98</v>
      </c>
      <c r="J20" s="168">
        <v>185.87</v>
      </c>
      <c r="K20" s="168">
        <f t="shared" si="7"/>
        <v>8464.52</v>
      </c>
      <c r="L20" s="168">
        <v>21</v>
      </c>
      <c r="M20" s="168">
        <f t="shared" si="8"/>
        <v>0</v>
      </c>
      <c r="N20" s="161">
        <v>7.3899999999999993E-2</v>
      </c>
      <c r="O20" s="161">
        <f t="shared" si="9"/>
        <v>3.3654099999999998</v>
      </c>
      <c r="P20" s="161">
        <v>0</v>
      </c>
      <c r="Q20" s="161">
        <f t="shared" si="10"/>
        <v>0</v>
      </c>
      <c r="R20" s="161"/>
      <c r="S20" s="161"/>
      <c r="T20" s="162">
        <v>0.47799999999999998</v>
      </c>
      <c r="U20" s="161">
        <f t="shared" si="11"/>
        <v>21.77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98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>
        <v>12</v>
      </c>
      <c r="B21" s="158" t="s">
        <v>121</v>
      </c>
      <c r="C21" s="185" t="s">
        <v>122</v>
      </c>
      <c r="D21" s="160" t="s">
        <v>97</v>
      </c>
      <c r="E21" s="166">
        <v>135</v>
      </c>
      <c r="F21" s="168">
        <v>0</v>
      </c>
      <c r="G21" s="168">
        <v>0</v>
      </c>
      <c r="H21" s="168">
        <v>165</v>
      </c>
      <c r="I21" s="168">
        <f t="shared" si="6"/>
        <v>22275</v>
      </c>
      <c r="J21" s="168">
        <v>0</v>
      </c>
      <c r="K21" s="168">
        <f t="shared" si="7"/>
        <v>0</v>
      </c>
      <c r="L21" s="168">
        <v>21</v>
      </c>
      <c r="M21" s="168">
        <f t="shared" si="8"/>
        <v>0</v>
      </c>
      <c r="N21" s="161">
        <v>0.13100000000000001</v>
      </c>
      <c r="O21" s="161">
        <f t="shared" si="9"/>
        <v>17.684999999999999</v>
      </c>
      <c r="P21" s="161">
        <v>0</v>
      </c>
      <c r="Q21" s="161">
        <f t="shared" si="10"/>
        <v>0</v>
      </c>
      <c r="R21" s="161"/>
      <c r="S21" s="161"/>
      <c r="T21" s="162">
        <v>0</v>
      </c>
      <c r="U21" s="161">
        <f t="shared" si="11"/>
        <v>0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123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>
        <v>13</v>
      </c>
      <c r="B22" s="158" t="s">
        <v>124</v>
      </c>
      <c r="C22" s="185" t="s">
        <v>125</v>
      </c>
      <c r="D22" s="160" t="s">
        <v>97</v>
      </c>
      <c r="E22" s="166">
        <v>46</v>
      </c>
      <c r="F22" s="168">
        <v>0</v>
      </c>
      <c r="G22" s="168">
        <v>0</v>
      </c>
      <c r="H22" s="168">
        <v>195</v>
      </c>
      <c r="I22" s="168">
        <f t="shared" si="6"/>
        <v>8970</v>
      </c>
      <c r="J22" s="168">
        <v>0</v>
      </c>
      <c r="K22" s="168">
        <f t="shared" si="7"/>
        <v>0</v>
      </c>
      <c r="L22" s="168">
        <v>21</v>
      </c>
      <c r="M22" s="168">
        <f t="shared" si="8"/>
        <v>0</v>
      </c>
      <c r="N22" s="161">
        <v>0.17599999999999999</v>
      </c>
      <c r="O22" s="161">
        <f t="shared" si="9"/>
        <v>8.0960000000000001</v>
      </c>
      <c r="P22" s="161">
        <v>0</v>
      </c>
      <c r="Q22" s="161">
        <f t="shared" si="10"/>
        <v>0</v>
      </c>
      <c r="R22" s="161"/>
      <c r="S22" s="161"/>
      <c r="T22" s="162">
        <v>0</v>
      </c>
      <c r="U22" s="161">
        <f t="shared" si="11"/>
        <v>0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123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52">
        <v>14</v>
      </c>
      <c r="B23" s="158" t="s">
        <v>126</v>
      </c>
      <c r="C23" s="185" t="s">
        <v>127</v>
      </c>
      <c r="D23" s="160" t="s">
        <v>128</v>
      </c>
      <c r="E23" s="166">
        <v>4</v>
      </c>
      <c r="F23" s="168">
        <v>0</v>
      </c>
      <c r="G23" s="168">
        <v>0</v>
      </c>
      <c r="H23" s="168">
        <v>718.2</v>
      </c>
      <c r="I23" s="168">
        <f t="shared" si="6"/>
        <v>2872.8</v>
      </c>
      <c r="J23" s="168">
        <v>106.79999999999995</v>
      </c>
      <c r="K23" s="168">
        <f t="shared" si="7"/>
        <v>427.2</v>
      </c>
      <c r="L23" s="168">
        <v>21</v>
      </c>
      <c r="M23" s="168">
        <f t="shared" si="8"/>
        <v>0</v>
      </c>
      <c r="N23" s="161">
        <v>0.11813</v>
      </c>
      <c r="O23" s="161">
        <f t="shared" si="9"/>
        <v>0.47252</v>
      </c>
      <c r="P23" s="161">
        <v>0</v>
      </c>
      <c r="Q23" s="161">
        <f t="shared" si="10"/>
        <v>0</v>
      </c>
      <c r="R23" s="161"/>
      <c r="S23" s="161"/>
      <c r="T23" s="162">
        <v>0.24782000000000001</v>
      </c>
      <c r="U23" s="161">
        <f t="shared" si="11"/>
        <v>0.99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98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53" t="s">
        <v>93</v>
      </c>
      <c r="B24" s="159" t="s">
        <v>60</v>
      </c>
      <c r="C24" s="186" t="s">
        <v>61</v>
      </c>
      <c r="D24" s="163"/>
      <c r="E24" s="167"/>
      <c r="F24" s="169"/>
      <c r="G24" s="169">
        <v>0</v>
      </c>
      <c r="H24" s="169"/>
      <c r="I24" s="169">
        <f>SUM(I25:I28)</f>
        <v>27299.87</v>
      </c>
      <c r="J24" s="169"/>
      <c r="K24" s="169">
        <f>SUM(K25:K28)</f>
        <v>10235.130000000001</v>
      </c>
      <c r="L24" s="169"/>
      <c r="M24" s="169">
        <f>SUM(M25:M28)</f>
        <v>0</v>
      </c>
      <c r="N24" s="164"/>
      <c r="O24" s="164">
        <f>SUM(O25:O28)</f>
        <v>28.54325</v>
      </c>
      <c r="P24" s="164"/>
      <c r="Q24" s="164">
        <f>SUM(Q25:Q28)</f>
        <v>0</v>
      </c>
      <c r="R24" s="164"/>
      <c r="S24" s="164"/>
      <c r="T24" s="165"/>
      <c r="U24" s="164">
        <f>SUM(U25:U28)</f>
        <v>26.02</v>
      </c>
      <c r="AE24" t="s">
        <v>94</v>
      </c>
    </row>
    <row r="25" spans="1:60" outlineLevel="1" x14ac:dyDescent="0.2">
      <c r="A25" s="152">
        <v>15</v>
      </c>
      <c r="B25" s="158" t="s">
        <v>129</v>
      </c>
      <c r="C25" s="185" t="s">
        <v>130</v>
      </c>
      <c r="D25" s="160" t="s">
        <v>101</v>
      </c>
      <c r="E25" s="166">
        <v>75</v>
      </c>
      <c r="F25" s="168">
        <v>0</v>
      </c>
      <c r="G25" s="168">
        <v>0</v>
      </c>
      <c r="H25" s="168">
        <v>127.03</v>
      </c>
      <c r="I25" s="168">
        <f>ROUND(E25*H25,2)</f>
        <v>9527.25</v>
      </c>
      <c r="J25" s="168">
        <v>72.97</v>
      </c>
      <c r="K25" s="168">
        <f>ROUND(E25*J25,2)</f>
        <v>5472.75</v>
      </c>
      <c r="L25" s="168">
        <v>21</v>
      </c>
      <c r="M25" s="168">
        <f>G25*(1+L25/100)</f>
        <v>0</v>
      </c>
      <c r="N25" s="161">
        <v>0.1525</v>
      </c>
      <c r="O25" s="161">
        <f>ROUND(E25*N25,5)</f>
        <v>11.4375</v>
      </c>
      <c r="P25" s="161">
        <v>0</v>
      </c>
      <c r="Q25" s="161">
        <f>ROUND(E25*P25,5)</f>
        <v>0</v>
      </c>
      <c r="R25" s="161"/>
      <c r="S25" s="161"/>
      <c r="T25" s="162">
        <v>0.16200000000000001</v>
      </c>
      <c r="U25" s="161">
        <f>ROUND(E25*T25,2)</f>
        <v>12.15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98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>
        <v>16</v>
      </c>
      <c r="B26" s="158" t="s">
        <v>131</v>
      </c>
      <c r="C26" s="185" t="s">
        <v>132</v>
      </c>
      <c r="D26" s="160" t="s">
        <v>101</v>
      </c>
      <c r="E26" s="166">
        <v>51</v>
      </c>
      <c r="F26" s="168">
        <v>0</v>
      </c>
      <c r="G26" s="168">
        <v>0</v>
      </c>
      <c r="H26" s="168">
        <v>156.62</v>
      </c>
      <c r="I26" s="168">
        <f>ROUND(E26*H26,2)</f>
        <v>7987.62</v>
      </c>
      <c r="J26" s="168">
        <v>93.38</v>
      </c>
      <c r="K26" s="168">
        <f>ROUND(E26*J26,2)</f>
        <v>4762.38</v>
      </c>
      <c r="L26" s="168">
        <v>21</v>
      </c>
      <c r="M26" s="168">
        <f>G26*(1+L26/100)</f>
        <v>0</v>
      </c>
      <c r="N26" s="161">
        <v>0.188</v>
      </c>
      <c r="O26" s="161">
        <f>ROUND(E26*N26,5)</f>
        <v>9.5879999999999992</v>
      </c>
      <c r="P26" s="161">
        <v>0</v>
      </c>
      <c r="Q26" s="161">
        <f>ROUND(E26*P26,5)</f>
        <v>0</v>
      </c>
      <c r="R26" s="161"/>
      <c r="S26" s="161"/>
      <c r="T26" s="162">
        <v>0.27200000000000002</v>
      </c>
      <c r="U26" s="161">
        <f>ROUND(E26*T26,2)</f>
        <v>13.87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98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52">
        <v>17</v>
      </c>
      <c r="B27" s="158" t="s">
        <v>133</v>
      </c>
      <c r="C27" s="185" t="s">
        <v>134</v>
      </c>
      <c r="D27" s="160" t="s">
        <v>128</v>
      </c>
      <c r="E27" s="166">
        <v>75</v>
      </c>
      <c r="F27" s="168">
        <v>0</v>
      </c>
      <c r="G27" s="168">
        <v>0</v>
      </c>
      <c r="H27" s="168">
        <v>75</v>
      </c>
      <c r="I27" s="168">
        <f>ROUND(E27*H27,2)</f>
        <v>5625</v>
      </c>
      <c r="J27" s="168">
        <v>0</v>
      </c>
      <c r="K27" s="168">
        <f>ROUND(E27*J27,2)</f>
        <v>0</v>
      </c>
      <c r="L27" s="168">
        <v>21</v>
      </c>
      <c r="M27" s="168">
        <f>G27*(1+L27/100)</f>
        <v>0</v>
      </c>
      <c r="N27" s="161">
        <v>4.4769999999999997E-2</v>
      </c>
      <c r="O27" s="161">
        <f>ROUND(E27*N27,5)</f>
        <v>3.3577499999999998</v>
      </c>
      <c r="P27" s="161">
        <v>0</v>
      </c>
      <c r="Q27" s="161">
        <f>ROUND(E27*P27,5)</f>
        <v>0</v>
      </c>
      <c r="R27" s="161"/>
      <c r="S27" s="161"/>
      <c r="T27" s="162">
        <v>0</v>
      </c>
      <c r="U27" s="161">
        <f>ROUND(E27*T27,2)</f>
        <v>0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123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>
        <v>18</v>
      </c>
      <c r="B28" s="158" t="s">
        <v>135</v>
      </c>
      <c r="C28" s="185" t="s">
        <v>136</v>
      </c>
      <c r="D28" s="160" t="s">
        <v>128</v>
      </c>
      <c r="E28" s="166">
        <v>52</v>
      </c>
      <c r="F28" s="168">
        <v>0</v>
      </c>
      <c r="G28" s="168">
        <v>0</v>
      </c>
      <c r="H28" s="168">
        <v>80</v>
      </c>
      <c r="I28" s="168">
        <f>ROUND(E28*H28,2)</f>
        <v>4160</v>
      </c>
      <c r="J28" s="168">
        <v>0</v>
      </c>
      <c r="K28" s="168">
        <f>ROUND(E28*J28,2)</f>
        <v>0</v>
      </c>
      <c r="L28" s="168">
        <v>21</v>
      </c>
      <c r="M28" s="168">
        <f>G28*(1+L28/100)</f>
        <v>0</v>
      </c>
      <c r="N28" s="161">
        <v>0.08</v>
      </c>
      <c r="O28" s="161">
        <f>ROUND(E28*N28,5)</f>
        <v>4.16</v>
      </c>
      <c r="P28" s="161">
        <v>0</v>
      </c>
      <c r="Q28" s="161">
        <f>ROUND(E28*P28,5)</f>
        <v>0</v>
      </c>
      <c r="R28" s="161"/>
      <c r="S28" s="161"/>
      <c r="T28" s="162">
        <v>0</v>
      </c>
      <c r="U28" s="161">
        <f>ROUND(E28*T28,2)</f>
        <v>0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123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53" t="s">
        <v>93</v>
      </c>
      <c r="B29" s="159" t="s">
        <v>62</v>
      </c>
      <c r="C29" s="186" t="s">
        <v>63</v>
      </c>
      <c r="D29" s="163"/>
      <c r="E29" s="167"/>
      <c r="F29" s="169"/>
      <c r="G29" s="169">
        <v>0</v>
      </c>
      <c r="H29" s="169"/>
      <c r="I29" s="169">
        <f>SUM(I30:I33)</f>
        <v>0</v>
      </c>
      <c r="J29" s="169"/>
      <c r="K29" s="169">
        <f>SUM(K30:K33)</f>
        <v>17923.2</v>
      </c>
      <c r="L29" s="169"/>
      <c r="M29" s="169">
        <f>SUM(M30:M33)</f>
        <v>0</v>
      </c>
      <c r="N29" s="164"/>
      <c r="O29" s="164">
        <f>SUM(O30:O33)</f>
        <v>0</v>
      </c>
      <c r="P29" s="164"/>
      <c r="Q29" s="164">
        <f>SUM(Q30:Q33)</f>
        <v>0</v>
      </c>
      <c r="R29" s="164"/>
      <c r="S29" s="164"/>
      <c r="T29" s="165"/>
      <c r="U29" s="164">
        <f>SUM(U30:U33)</f>
        <v>6.34</v>
      </c>
      <c r="AE29" t="s">
        <v>94</v>
      </c>
    </row>
    <row r="30" spans="1:60" outlineLevel="1" x14ac:dyDescent="0.2">
      <c r="A30" s="152">
        <v>19</v>
      </c>
      <c r="B30" s="158" t="s">
        <v>137</v>
      </c>
      <c r="C30" s="185" t="s">
        <v>138</v>
      </c>
      <c r="D30" s="160" t="s">
        <v>139</v>
      </c>
      <c r="E30" s="166">
        <v>37.340000000000003</v>
      </c>
      <c r="F30" s="168">
        <v>0</v>
      </c>
      <c r="G30" s="168">
        <v>0</v>
      </c>
      <c r="H30" s="168">
        <v>0</v>
      </c>
      <c r="I30" s="168">
        <f>ROUND(E30*H30,2)</f>
        <v>0</v>
      </c>
      <c r="J30" s="168">
        <v>125</v>
      </c>
      <c r="K30" s="168">
        <f>ROUND(E30*J30,2)</f>
        <v>4667.5</v>
      </c>
      <c r="L30" s="168">
        <v>21</v>
      </c>
      <c r="M30" s="168">
        <f>G30*(1+L30/100)</f>
        <v>0</v>
      </c>
      <c r="N30" s="161">
        <v>0</v>
      </c>
      <c r="O30" s="161">
        <f>ROUND(E30*N30,5)</f>
        <v>0</v>
      </c>
      <c r="P30" s="161">
        <v>0</v>
      </c>
      <c r="Q30" s="161">
        <f>ROUND(E30*P30,5)</f>
        <v>0</v>
      </c>
      <c r="R30" s="161"/>
      <c r="S30" s="161"/>
      <c r="T30" s="162">
        <v>0.16</v>
      </c>
      <c r="U30" s="161">
        <f>ROUND(E30*T30,2)</f>
        <v>5.97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98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20</v>
      </c>
      <c r="B31" s="158" t="s">
        <v>140</v>
      </c>
      <c r="C31" s="185" t="s">
        <v>141</v>
      </c>
      <c r="D31" s="160" t="s">
        <v>139</v>
      </c>
      <c r="E31" s="166">
        <v>37.340000000000003</v>
      </c>
      <c r="F31" s="168">
        <v>0</v>
      </c>
      <c r="G31" s="168">
        <v>0</v>
      </c>
      <c r="H31" s="168">
        <v>0</v>
      </c>
      <c r="I31" s="168">
        <f>ROUND(E31*H31,2)</f>
        <v>0</v>
      </c>
      <c r="J31" s="168">
        <v>55</v>
      </c>
      <c r="K31" s="168">
        <f>ROUND(E31*J31,2)</f>
        <v>2053.6999999999998</v>
      </c>
      <c r="L31" s="168">
        <v>21</v>
      </c>
      <c r="M31" s="168">
        <f>G31*(1+L31/100)</f>
        <v>0</v>
      </c>
      <c r="N31" s="161">
        <v>0</v>
      </c>
      <c r="O31" s="161">
        <f>ROUND(E31*N31,5)</f>
        <v>0</v>
      </c>
      <c r="P31" s="161">
        <v>0</v>
      </c>
      <c r="Q31" s="161">
        <f>ROUND(E31*P31,5)</f>
        <v>0</v>
      </c>
      <c r="R31" s="161"/>
      <c r="S31" s="161"/>
      <c r="T31" s="162">
        <v>0.01</v>
      </c>
      <c r="U31" s="161">
        <f>ROUND(E31*T31,2)</f>
        <v>0.37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98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>
        <v>21</v>
      </c>
      <c r="B32" s="158" t="s">
        <v>142</v>
      </c>
      <c r="C32" s="185" t="s">
        <v>143</v>
      </c>
      <c r="D32" s="160" t="s">
        <v>139</v>
      </c>
      <c r="E32" s="166">
        <v>373.4</v>
      </c>
      <c r="F32" s="168">
        <v>0</v>
      </c>
      <c r="G32" s="168">
        <v>0</v>
      </c>
      <c r="H32" s="168">
        <v>0</v>
      </c>
      <c r="I32" s="168">
        <f>ROUND(E32*H32,2)</f>
        <v>0</v>
      </c>
      <c r="J32" s="168">
        <v>15</v>
      </c>
      <c r="K32" s="168">
        <f>ROUND(E32*J32,2)</f>
        <v>5601</v>
      </c>
      <c r="L32" s="168">
        <v>21</v>
      </c>
      <c r="M32" s="168">
        <f>G32*(1+L32/100)</f>
        <v>0</v>
      </c>
      <c r="N32" s="161">
        <v>0</v>
      </c>
      <c r="O32" s="161">
        <f>ROUND(E32*N32,5)</f>
        <v>0</v>
      </c>
      <c r="P32" s="161">
        <v>0</v>
      </c>
      <c r="Q32" s="161">
        <f>ROUND(E32*P32,5)</f>
        <v>0</v>
      </c>
      <c r="R32" s="161"/>
      <c r="S32" s="161"/>
      <c r="T32" s="162">
        <v>0</v>
      </c>
      <c r="U32" s="161">
        <f>ROUND(E32*T32,2)</f>
        <v>0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98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>
        <v>22</v>
      </c>
      <c r="B33" s="158" t="s">
        <v>144</v>
      </c>
      <c r="C33" s="185" t="s">
        <v>145</v>
      </c>
      <c r="D33" s="160" t="s">
        <v>139</v>
      </c>
      <c r="E33" s="166">
        <v>37.340000000000003</v>
      </c>
      <c r="F33" s="168">
        <v>0</v>
      </c>
      <c r="G33" s="168">
        <v>0</v>
      </c>
      <c r="H33" s="168">
        <v>0</v>
      </c>
      <c r="I33" s="168">
        <f>ROUND(E33*H33,2)</f>
        <v>0</v>
      </c>
      <c r="J33" s="168">
        <v>150</v>
      </c>
      <c r="K33" s="168">
        <f>ROUND(E33*J33,2)</f>
        <v>5601</v>
      </c>
      <c r="L33" s="168">
        <v>21</v>
      </c>
      <c r="M33" s="168">
        <f>G33*(1+L33/100)</f>
        <v>0</v>
      </c>
      <c r="N33" s="161">
        <v>0</v>
      </c>
      <c r="O33" s="161">
        <f>ROUND(E33*N33,5)</f>
        <v>0</v>
      </c>
      <c r="P33" s="161">
        <v>0</v>
      </c>
      <c r="Q33" s="161">
        <f>ROUND(E33*P33,5)</f>
        <v>0</v>
      </c>
      <c r="R33" s="161"/>
      <c r="S33" s="161"/>
      <c r="T33" s="162">
        <v>0</v>
      </c>
      <c r="U33" s="161">
        <f>ROUND(E33*T33,2)</f>
        <v>0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98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53" t="s">
        <v>93</v>
      </c>
      <c r="B34" s="159" t="s">
        <v>64</v>
      </c>
      <c r="C34" s="186" t="s">
        <v>65</v>
      </c>
      <c r="D34" s="163"/>
      <c r="E34" s="167"/>
      <c r="F34" s="169"/>
      <c r="G34" s="169">
        <v>0</v>
      </c>
      <c r="H34" s="169"/>
      <c r="I34" s="169">
        <f>SUM(I35:I35)</f>
        <v>0</v>
      </c>
      <c r="J34" s="169"/>
      <c r="K34" s="169">
        <f>SUM(K35:K35)</f>
        <v>28234.28</v>
      </c>
      <c r="L34" s="169"/>
      <c r="M34" s="169">
        <f>SUM(M35:M35)</f>
        <v>0</v>
      </c>
      <c r="N34" s="164"/>
      <c r="O34" s="164">
        <f>SUM(O35:O35)</f>
        <v>0</v>
      </c>
      <c r="P34" s="164"/>
      <c r="Q34" s="164">
        <f>SUM(Q35:Q35)</f>
        <v>0</v>
      </c>
      <c r="R34" s="164"/>
      <c r="S34" s="164"/>
      <c r="T34" s="165"/>
      <c r="U34" s="164">
        <f>SUM(U35:U35)</f>
        <v>62.92</v>
      </c>
      <c r="AE34" t="s">
        <v>94</v>
      </c>
    </row>
    <row r="35" spans="1:60" outlineLevel="1" x14ac:dyDescent="0.2">
      <c r="A35" s="178">
        <v>23</v>
      </c>
      <c r="B35" s="179" t="s">
        <v>146</v>
      </c>
      <c r="C35" s="187" t="s">
        <v>147</v>
      </c>
      <c r="D35" s="180" t="s">
        <v>139</v>
      </c>
      <c r="E35" s="181">
        <v>161.33877000000001</v>
      </c>
      <c r="F35" s="182">
        <v>0</v>
      </c>
      <c r="G35" s="182">
        <v>0</v>
      </c>
      <c r="H35" s="182">
        <v>0</v>
      </c>
      <c r="I35" s="182">
        <f>ROUND(E35*H35,2)</f>
        <v>0</v>
      </c>
      <c r="J35" s="182">
        <v>175</v>
      </c>
      <c r="K35" s="182">
        <f>ROUND(E35*J35,2)</f>
        <v>28234.28</v>
      </c>
      <c r="L35" s="182">
        <v>21</v>
      </c>
      <c r="M35" s="182">
        <f>G35*(1+L35/100)</f>
        <v>0</v>
      </c>
      <c r="N35" s="183">
        <v>0</v>
      </c>
      <c r="O35" s="183">
        <f>ROUND(E35*N35,5)</f>
        <v>0</v>
      </c>
      <c r="P35" s="183">
        <v>0</v>
      </c>
      <c r="Q35" s="183">
        <f>ROUND(E35*P35,5)</f>
        <v>0</v>
      </c>
      <c r="R35" s="183"/>
      <c r="S35" s="183"/>
      <c r="T35" s="184">
        <v>0.39</v>
      </c>
      <c r="U35" s="183">
        <f>ROUND(E35*T35,2)</f>
        <v>62.92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98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6"/>
      <c r="B36" s="7" t="s">
        <v>148</v>
      </c>
      <c r="C36" s="188" t="s">
        <v>148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AC36">
        <v>15</v>
      </c>
      <c r="AD36">
        <v>21</v>
      </c>
    </row>
    <row r="37" spans="1:60" x14ac:dyDescent="0.2">
      <c r="C37" s="189"/>
      <c r="AE37" t="s">
        <v>149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</dc:creator>
  <cp:lastModifiedBy>Starosta</cp:lastModifiedBy>
  <cp:lastPrinted>2014-02-28T09:52:57Z</cp:lastPrinted>
  <dcterms:created xsi:type="dcterms:W3CDTF">2009-04-08T07:15:50Z</dcterms:created>
  <dcterms:modified xsi:type="dcterms:W3CDTF">2019-10-01T09:06:19Z</dcterms:modified>
</cp:coreProperties>
</file>