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Obec\Stavby\2019\Hřbitov\VŘ\"/>
    </mc:Choice>
  </mc:AlternateContent>
  <xr:revisionPtr revIDLastSave="0" documentId="13_ncr:1_{504D77EA-68A2-4859-AC57-0EDA2B79C6CF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Pol'!$A$1:$U$56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G18" i="12"/>
  <c r="I19" i="12"/>
  <c r="I18" i="12" s="1"/>
  <c r="K19" i="12"/>
  <c r="K18" i="12" s="1"/>
  <c r="M19" i="12"/>
  <c r="M18" i="12" s="1"/>
  <c r="O19" i="12"/>
  <c r="O18" i="12" s="1"/>
  <c r="Q19" i="12"/>
  <c r="Q18" i="12" s="1"/>
  <c r="U19" i="12"/>
  <c r="U18" i="12" s="1"/>
  <c r="G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I27" i="12"/>
  <c r="K27" i="12"/>
  <c r="M27" i="12"/>
  <c r="O27" i="12"/>
  <c r="Q27" i="12"/>
  <c r="U27" i="12"/>
  <c r="I28" i="12"/>
  <c r="K28" i="12"/>
  <c r="M28" i="12"/>
  <c r="O28" i="12"/>
  <c r="Q28" i="12"/>
  <c r="U28" i="12"/>
  <c r="G29" i="12"/>
  <c r="I30" i="12"/>
  <c r="I29" i="12" s="1"/>
  <c r="K30" i="12"/>
  <c r="K29" i="12" s="1"/>
  <c r="M30" i="12"/>
  <c r="M29" i="12" s="1"/>
  <c r="O30" i="12"/>
  <c r="O29" i="12" s="1"/>
  <c r="Q30" i="12"/>
  <c r="Q29" i="12" s="1"/>
  <c r="U30" i="12"/>
  <c r="U29" i="12" s="1"/>
  <c r="G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I34" i="12"/>
  <c r="K34" i="12"/>
  <c r="M34" i="12"/>
  <c r="O34" i="12"/>
  <c r="Q34" i="12"/>
  <c r="U34" i="12"/>
  <c r="G35" i="12"/>
  <c r="U35" i="12"/>
  <c r="I36" i="12"/>
  <c r="I35" i="12" s="1"/>
  <c r="K36" i="12"/>
  <c r="K35" i="12" s="1"/>
  <c r="M36" i="12"/>
  <c r="M35" i="12" s="1"/>
  <c r="O36" i="12"/>
  <c r="O35" i="12" s="1"/>
  <c r="Q36" i="12"/>
  <c r="Q35" i="12" s="1"/>
  <c r="U36" i="12"/>
  <c r="G37" i="12"/>
  <c r="I38" i="12"/>
  <c r="I37" i="12" s="1"/>
  <c r="K38" i="12"/>
  <c r="K37" i="12" s="1"/>
  <c r="M38" i="12"/>
  <c r="M37" i="12" s="1"/>
  <c r="O38" i="12"/>
  <c r="O37" i="12" s="1"/>
  <c r="Q38" i="12"/>
  <c r="Q37" i="12" s="1"/>
  <c r="U38" i="12"/>
  <c r="U37" i="12" s="1"/>
  <c r="G39" i="12"/>
  <c r="I40" i="12"/>
  <c r="K40" i="12"/>
  <c r="K39" i="12" s="1"/>
  <c r="M40" i="12"/>
  <c r="O40" i="12"/>
  <c r="Q40" i="12"/>
  <c r="U40" i="12"/>
  <c r="U39" i="12" s="1"/>
  <c r="I41" i="12"/>
  <c r="K41" i="12"/>
  <c r="M41" i="12"/>
  <c r="O41" i="12"/>
  <c r="O39" i="12" s="1"/>
  <c r="Q41" i="12"/>
  <c r="U41" i="12"/>
  <c r="G42" i="12"/>
  <c r="I43" i="12"/>
  <c r="K43" i="12"/>
  <c r="M43" i="12"/>
  <c r="O43" i="12"/>
  <c r="Q43" i="12"/>
  <c r="U43" i="12"/>
  <c r="I44" i="12"/>
  <c r="K44" i="12"/>
  <c r="M44" i="12"/>
  <c r="O44" i="12"/>
  <c r="Q44" i="12"/>
  <c r="U44" i="12"/>
  <c r="I46" i="12"/>
  <c r="K46" i="12"/>
  <c r="M46" i="12"/>
  <c r="O46" i="12"/>
  <c r="Q46" i="12"/>
  <c r="U46" i="12"/>
  <c r="I47" i="12"/>
  <c r="K47" i="12"/>
  <c r="M47" i="12"/>
  <c r="O47" i="12"/>
  <c r="Q47" i="12"/>
  <c r="U47" i="12"/>
  <c r="I48" i="12"/>
  <c r="K48" i="12"/>
  <c r="M48" i="12"/>
  <c r="O48" i="12"/>
  <c r="Q48" i="12"/>
  <c r="U48" i="12"/>
  <c r="I49" i="12"/>
  <c r="K49" i="12"/>
  <c r="M49" i="12"/>
  <c r="O49" i="12"/>
  <c r="Q49" i="12"/>
  <c r="U49" i="12"/>
  <c r="I50" i="12"/>
  <c r="K50" i="12"/>
  <c r="M50" i="12"/>
  <c r="O50" i="12"/>
  <c r="Q50" i="12"/>
  <c r="U50" i="12"/>
  <c r="I51" i="12"/>
  <c r="K51" i="12"/>
  <c r="M51" i="12"/>
  <c r="O51" i="12"/>
  <c r="Q51" i="12"/>
  <c r="U51" i="12"/>
  <c r="I52" i="12"/>
  <c r="K52" i="12"/>
  <c r="M52" i="12"/>
  <c r="O52" i="12"/>
  <c r="Q52" i="12"/>
  <c r="U52" i="12"/>
  <c r="I54" i="12"/>
  <c r="I53" i="12" s="1"/>
  <c r="K54" i="12"/>
  <c r="K53" i="12" s="1"/>
  <c r="M54" i="12"/>
  <c r="M53" i="12" s="1"/>
  <c r="O54" i="12"/>
  <c r="O53" i="12" s="1"/>
  <c r="Q54" i="12"/>
  <c r="Q53" i="12" s="1"/>
  <c r="U54" i="12"/>
  <c r="U53" i="12" s="1"/>
  <c r="I58" i="1"/>
  <c r="F40" i="1"/>
  <c r="G40" i="1"/>
  <c r="H40" i="1"/>
  <c r="I40" i="1"/>
  <c r="J39" i="1" s="1"/>
  <c r="J40" i="1" s="1"/>
  <c r="J28" i="1"/>
  <c r="J26" i="1"/>
  <c r="G38" i="1"/>
  <c r="F38" i="1"/>
  <c r="H32" i="1"/>
  <c r="J23" i="1"/>
  <c r="J24" i="1"/>
  <c r="J25" i="1"/>
  <c r="J27" i="1"/>
  <c r="E24" i="1"/>
  <c r="E26" i="1"/>
  <c r="O31" i="12" l="1"/>
  <c r="Q39" i="12"/>
  <c r="I39" i="12"/>
  <c r="M39" i="12"/>
  <c r="M8" i="12"/>
  <c r="Q42" i="12"/>
  <c r="I42" i="12"/>
  <c r="M42" i="12"/>
  <c r="M45" i="12"/>
  <c r="Q45" i="12"/>
  <c r="I45" i="12"/>
  <c r="O20" i="12"/>
  <c r="U20" i="12"/>
  <c r="K20" i="12"/>
  <c r="O8" i="12"/>
  <c r="U8" i="12"/>
  <c r="K8" i="12"/>
  <c r="U45" i="12"/>
  <c r="K45" i="12"/>
  <c r="O45" i="12"/>
  <c r="U31" i="12"/>
  <c r="K31" i="12"/>
  <c r="M20" i="12"/>
  <c r="Q20" i="12"/>
  <c r="I20" i="12"/>
  <c r="Q8" i="12"/>
  <c r="I8" i="12"/>
  <c r="U42" i="12"/>
  <c r="K42" i="12"/>
  <c r="O42" i="12"/>
  <c r="M31" i="12"/>
  <c r="Q31" i="12"/>
  <c r="I3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<sst xmlns="http://schemas.openxmlformats.org/spreadsheetml/2006/main" count="485" uniqueCount="192">
  <si>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</si>
  <si>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</si>
  <si>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</si>
  <si>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</si>
  <si>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</si>
  <si>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</si>
  <si>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</si>
  <si>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</si>
  <si>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</si>
  <si>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</si>
  <si>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</si>
  <si>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</si>
  <si>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</si>
  <si>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</si>
  <si>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</si>
  <si>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</si>
  <si>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</si>
  <si>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</si>
  <si>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</si>
  <si>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</si>
  <si>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</si>
  <si>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</si>
  <si>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</si>
  <si>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</si>
  <si>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</si>
  <si>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</si>
  <si>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</si>
  <si>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</si>
  <si>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</si>
  <si>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</si>
  <si>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</si>
  <si>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</si>
  <si>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</si>
  <si>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</si>
  <si>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</si>
  <si>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</si>
  <si>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</si>
  <si>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</si>
  <si>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</si>
  <si>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</si>
  <si>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</si>
  <si>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</si>
  <si>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</si>
  <si>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</si>
  <si>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</si>
  <si>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Městys Višňové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</si>
  <si>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</si>
  <si>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</si>
  <si>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</si>
  <si>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</si>
  <si>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</si>
  <si>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</si>
  <si>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</si>
  <si>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</si>
  <si>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5</t>
  </si>
  <si>
    <t>Komunikace</t>
  </si>
  <si>
    <t>61</t>
  </si>
  <si>
    <t>Upravy povrchů vnitřní</t>
  </si>
  <si>
    <t>62</t>
  </si>
  <si>
    <t>Upravy povrchů vnější</t>
  </si>
  <si>
    <t>91</t>
  </si>
  <si>
    <t>Doplňující práce na komunikaci</t>
  </si>
  <si>
    <t>94</t>
  </si>
  <si>
    <t>Lešení a stavební výtahy</t>
  </si>
  <si>
    <t>97</t>
  </si>
  <si>
    <t>Prorážení otvorů</t>
  </si>
  <si>
    <t>99</t>
  </si>
  <si>
    <t>Staveništní přesun hmot</t>
  </si>
  <si>
    <t>766</t>
  </si>
  <si>
    <t>Konstrukce truhlářské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</si>
  <si>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</si>
  <si>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</si>
  <si>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</si>
  <si>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</si>
  <si>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</si>
  <si>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</si>
  <si>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</si>
  <si>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</si>
  <si>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</si>
  <si>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</si>
  <si>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</si>
  <si>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</si>
  <si>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</si>
  <si>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</si>
  <si>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</si>
  <si>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</si>
  <si>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</si>
  <si>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</si>
  <si>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</si>
  <si>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</si>
  <si>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</si>
  <si>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</si>
  <si>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</si>
  <si>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</si>
  <si>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</si>
  <si>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</si>
  <si>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</si>
  <si>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</si>
  <si>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</si>
  <si>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</si>
  <si>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</si>
  <si>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139601102R00</t>
  </si>
  <si>
    <t>Ruční výkop jam, rýh a šachet v hornině tř. 3</t>
  </si>
  <si>
    <t>m3</t>
  </si>
  <si>
    <t>POL1_0</t>
  </si>
  <si>
    <t>122202201R00</t>
  </si>
  <si>
    <t>Odkopávky pro silnice v hor. 3 do 100 m3</t>
  </si>
  <si>
    <t>167101101R00</t>
  </si>
  <si>
    <t>Nakládání výkopku z hor.1-4 v množství do 100 m3</t>
  </si>
  <si>
    <t>162201203R00</t>
  </si>
  <si>
    <t>Vodorovné přemíst.výkopku, kolečko hor.1-4, do 10m</t>
  </si>
  <si>
    <t>162201210R00</t>
  </si>
  <si>
    <t>Příplatek za dalš.10 m, kolečko, výkop. z hor.1- 4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</si>
  <si>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</si>
  <si>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</si>
  <si>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</si>
  <si>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</si>
  <si>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</si>
  <si>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</t>
  </si>
  <si>
    <t>181101102R00</t>
  </si>
  <si>
    <t>Úprava pláně v zářezech v hor. 1-4, se zhutněním</t>
  </si>
  <si>
    <t>m2</t>
  </si>
  <si>
    <t>380941114RT1</t>
  </si>
  <si>
    <t>Výztuž helikální 1 x D10 mm, drážka, cihel. zdivo, VAH 1xD10 mm, P v tahu 823 MPa, drážka, cih. zdivo</t>
  </si>
  <si>
    <t>m</t>
  </si>
  <si>
    <t>564831111R00</t>
  </si>
  <si>
    <t>Podklad ze štěrkodrti po zhutnění tloušťky 10 cm</t>
  </si>
  <si>
    <t>564851111R00</t>
  </si>
  <si>
    <t>Podklad ze štěrkodrti po zhutnění tloušťky 15 cm</t>
  </si>
  <si>
    <t>596811111R00</t>
  </si>
  <si>
    <t>Kladení dlaždic kom.pro pěší, lože z kameniva těž., lože 5cm štěrkodrť</t>
  </si>
  <si>
    <t>596215021R00</t>
  </si>
  <si>
    <t>Kladení zámkové dlažby tl. 6 cm do drtě tl. 4 cm</t>
  </si>
  <si>
    <t>5924798470R</t>
  </si>
  <si>
    <t>HBG 50/50/5 II  plošná dlažba, šedá, povrch standard</t>
  </si>
  <si>
    <t>POL3_0</t>
  </si>
  <si>
    <t>592451124R</t>
  </si>
  <si>
    <t>Dlažba zámková 20x10x6 cm přírodní, skladba</t>
  </si>
  <si>
    <t>564731111R00</t>
  </si>
  <si>
    <t>Podklad z kameniva drceného vel.4-8 mm,tl. 10 cm, dorovnání kolem dlažeby</t>
  </si>
  <si>
    <t>5-01</t>
  </si>
  <si>
    <t>Staveništní přesun hmot kolečkem</t>
  </si>
  <si>
    <t>t</t>
  </si>
  <si>
    <t>612409991RT2</t>
  </si>
  <si>
    <t>Začištění omítek kolem oken,dveří apod., s použitím suché maltové směsi</t>
  </si>
  <si>
    <t>602016191R00</t>
  </si>
  <si>
    <t>Penetrační nátěr stěn PROFI Putzgrund</t>
  </si>
  <si>
    <t>622423322R00</t>
  </si>
  <si>
    <t>Oprava vněj. omítek III,do30%, štuk na 100% plochy</t>
  </si>
  <si>
    <t>622471318RS7</t>
  </si>
  <si>
    <t>Nátěr nebo nástřik stěn vnějších, složitost 3 - 4, hmota silikátova Keim barevná skupina I</t>
  </si>
  <si>
    <t>917862111RT5</t>
  </si>
  <si>
    <t>Osazení stojat. obrub.bet. s opěrou,lože z C 12/15, včetně obrubníku ABO 100/10/25</t>
  </si>
  <si>
    <t>941955001R00</t>
  </si>
  <si>
    <t>Lešení lehké pomocné, výška podlahy do 1,2 m</t>
  </si>
  <si>
    <t>978015291R00</t>
  </si>
  <si>
    <t>Otlučení omítek vnějších MVC v složit.1-4 do 100 %</t>
  </si>
  <si>
    <t>978023411R00</t>
  </si>
  <si>
    <t>Vysekání a úprava spár zdiva cihelného mimo komín.</t>
  </si>
  <si>
    <t>998223011R00</t>
  </si>
  <si>
    <t>Přesun hmot, pozemní komunikace, kryt dlážděný</t>
  </si>
  <si>
    <t>999281105R00</t>
  </si>
  <si>
    <t>Přesun hmot pro opravy a údržbu do výšky 6 m</t>
  </si>
  <si>
    <t>766-01</t>
  </si>
  <si>
    <t>Dodávka vstupních dveří do kapličky</t>
  </si>
  <si>
    <t>ks</t>
  </si>
  <si>
    <t>766-02</t>
  </si>
  <si>
    <t>Dodávka bočních dveří do kapličky</t>
  </si>
  <si>
    <t>766-03</t>
  </si>
  <si>
    <t>Dodávka dveří do márnice</t>
  </si>
  <si>
    <t>766-04</t>
  </si>
  <si>
    <t>Dodávka okna do márnice</t>
  </si>
  <si>
    <t>766-05</t>
  </si>
  <si>
    <t>Dodávka vlezu na půdu márnice</t>
  </si>
  <si>
    <t>766-06</t>
  </si>
  <si>
    <t>Montáž truhlářských výrobků</t>
  </si>
  <si>
    <t>998766201R00</t>
  </si>
  <si>
    <t>Přesun hmot pro truhlářské konstr., výšky do 6 m</t>
  </si>
  <si>
    <t>783801812R00</t>
  </si>
  <si>
    <t>Odstranění nátěrů z omítek stěn, oškrabáním</t>
  </si>
  <si>
    <t/>
  </si>
  <si>
    <t>END</t>
  </si>
  <si>
    <t xml:space="preserve">Višňovém </t>
  </si>
  <si>
    <t>Višňové, hřbitov - chodníky,oprava kapličky a márnice</t>
  </si>
  <si>
    <t>Višňové hřbitov - oprava kapličky a márnice</t>
  </si>
  <si>
    <t>Višňové 212</t>
  </si>
  <si>
    <t>671 38</t>
  </si>
  <si>
    <t>00293784</t>
  </si>
  <si>
    <t>CZ00293784</t>
  </si>
  <si>
    <t>Poznámka - důležité:</t>
  </si>
  <si>
    <t>na základě skutečného provedení díla!!!</t>
  </si>
  <si>
    <t>Vzhledem ke složitým výškopisným a polohopisným poměrům bude fakturace provedena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</si>
</sst>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62" zoomScaleNormal="100" zoomScaleSheetLayoutView="75" workbookViewId="0">
      <selection activeCell="G66" sqref="G6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07" t="s">
        <v>42</v>
      </c>
      <c r="C1" s="208"/>
      <c r="D1" s="208"/>
      <c r="E1" s="208"/>
      <c r="F1" s="208"/>
      <c r="G1" s="208"/>
      <c r="H1" s="208"/>
      <c r="I1" s="208"/>
      <c r="J1" s="209"/>
    </row>
    <row r="2" spans="1:15" ht="23.25" customHeight="1" x14ac:dyDescent="0.2">
      <c r="A2" s="4"/>
      <c r="B2" s="81" t="s">
        <v>40</v>
      </c>
      <c r="C2" s="82"/>
      <c r="D2" s="83"/>
      <c r="E2" s="83" t="s">
        <v>183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45</v>
      </c>
      <c r="E5" s="26"/>
      <c r="F5" s="26"/>
      <c r="G5" s="26"/>
      <c r="H5" s="28" t="s">
        <v>33</v>
      </c>
      <c r="I5" s="98" t="s">
        <v>187</v>
      </c>
      <c r="J5" s="11"/>
    </row>
    <row r="6" spans="1:15" ht="15.75" customHeight="1" x14ac:dyDescent="0.2">
      <c r="A6" s="4"/>
      <c r="B6" s="41"/>
      <c r="C6" s="26"/>
      <c r="D6" s="98" t="s">
        <v>185</v>
      </c>
      <c r="E6" s="26"/>
      <c r="F6" s="26"/>
      <c r="G6" s="26"/>
      <c r="H6" s="28" t="s">
        <v>34</v>
      </c>
      <c r="I6" s="98" t="s">
        <v>188</v>
      </c>
      <c r="J6" s="11"/>
    </row>
    <row r="7" spans="1:15" ht="15.75" customHeight="1" x14ac:dyDescent="0.2">
      <c r="A7" s="4"/>
      <c r="B7" s="42"/>
      <c r="C7" s="99"/>
      <c r="D7" s="80" t="s">
        <v>186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14"/>
      <c r="E11" s="214"/>
      <c r="F11" s="214"/>
      <c r="G11" s="214"/>
      <c r="H11" s="28" t="s">
        <v>33</v>
      </c>
      <c r="I11" s="98"/>
      <c r="J11" s="11"/>
    </row>
    <row r="12" spans="1:15" ht="15.75" customHeight="1" x14ac:dyDescent="0.2">
      <c r="A12" s="4"/>
      <c r="B12" s="41"/>
      <c r="C12" s="26"/>
      <c r="D12" s="217"/>
      <c r="E12" s="217"/>
      <c r="F12" s="217"/>
      <c r="G12" s="217"/>
      <c r="H12" s="28" t="s">
        <v>34</v>
      </c>
      <c r="I12" s="98"/>
      <c r="J12" s="11"/>
    </row>
    <row r="13" spans="1:15" ht="15.75" customHeight="1" x14ac:dyDescent="0.2">
      <c r="A13" s="4"/>
      <c r="B13" s="42"/>
      <c r="C13" s="99"/>
      <c r="D13" s="218"/>
      <c r="E13" s="218"/>
      <c r="F13" s="218"/>
      <c r="G13" s="218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13"/>
      <c r="F15" s="213"/>
      <c r="G15" s="215"/>
      <c r="H15" s="215"/>
      <c r="I15" s="215" t="s">
        <v>28</v>
      </c>
      <c r="J15" s="216"/>
    </row>
    <row r="16" spans="1:15" ht="23.25" customHeight="1" x14ac:dyDescent="0.2">
      <c r="A16" s="146" t="s">
        <v>23</v>
      </c>
      <c r="B16" s="147" t="s">
        <v>23</v>
      </c>
      <c r="C16" s="58"/>
      <c r="D16" s="59"/>
      <c r="E16" s="201"/>
      <c r="F16" s="206"/>
      <c r="G16" s="201"/>
      <c r="H16" s="206"/>
      <c r="I16" s="201">
        <v>0</v>
      </c>
      <c r="J16" s="202"/>
    </row>
    <row r="17" spans="1:10" ht="23.25" customHeight="1" x14ac:dyDescent="0.2">
      <c r="A17" s="146" t="s">
        <v>24</v>
      </c>
      <c r="B17" s="147" t="s">
        <v>24</v>
      </c>
      <c r="C17" s="58"/>
      <c r="D17" s="59"/>
      <c r="E17" s="201"/>
      <c r="F17" s="206"/>
      <c r="G17" s="201"/>
      <c r="H17" s="206"/>
      <c r="I17" s="201">
        <v>0</v>
      </c>
      <c r="J17" s="202"/>
    </row>
    <row r="18" spans="1:10" ht="23.25" customHeight="1" x14ac:dyDescent="0.2">
      <c r="A18" s="146" t="s">
        <v>25</v>
      </c>
      <c r="B18" s="147" t="s">
        <v>25</v>
      </c>
      <c r="C18" s="58"/>
      <c r="D18" s="59"/>
      <c r="E18" s="201"/>
      <c r="F18" s="206"/>
      <c r="G18" s="201"/>
      <c r="H18" s="206"/>
      <c r="I18" s="201">
        <v>0</v>
      </c>
      <c r="J18" s="202"/>
    </row>
    <row r="19" spans="1:10" ht="23.25" customHeight="1" x14ac:dyDescent="0.2">
      <c r="A19" s="146" t="s">
        <v>72</v>
      </c>
      <c r="B19" s="147" t="s">
        <v>26</v>
      </c>
      <c r="C19" s="58"/>
      <c r="D19" s="59"/>
      <c r="E19" s="201"/>
      <c r="F19" s="206"/>
      <c r="G19" s="201"/>
      <c r="H19" s="206"/>
      <c r="I19" s="201">
        <v>0</v>
      </c>
      <c r="J19" s="202"/>
    </row>
    <row r="20" spans="1:10" ht="23.25" customHeight="1" x14ac:dyDescent="0.2">
      <c r="A20" s="146" t="s">
        <v>73</v>
      </c>
      <c r="B20" s="147" t="s">
        <v>27</v>
      </c>
      <c r="C20" s="58"/>
      <c r="D20" s="59"/>
      <c r="E20" s="201"/>
      <c r="F20" s="206"/>
      <c r="G20" s="201"/>
      <c r="H20" s="206"/>
      <c r="I20" s="201">
        <v>0</v>
      </c>
      <c r="J20" s="202"/>
    </row>
    <row r="21" spans="1:10" ht="23.25" customHeight="1" x14ac:dyDescent="0.2">
      <c r="A21" s="4"/>
      <c r="B21" s="74" t="s">
        <v>28</v>
      </c>
      <c r="C21" s="75"/>
      <c r="D21" s="76"/>
      <c r="E21" s="203"/>
      <c r="F21" s="204"/>
      <c r="G21" s="203"/>
      <c r="H21" s="204"/>
      <c r="I21" s="203">
        <v>0</v>
      </c>
      <c r="J21" s="225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199">
        <v>0</v>
      </c>
      <c r="H23" s="200"/>
      <c r="I23" s="200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3">
        <v>0</v>
      </c>
      <c r="H24" s="224"/>
      <c r="I24" s="224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199">
        <v>0</v>
      </c>
      <c r="H25" s="200"/>
      <c r="I25" s="200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10">
        <v>0</v>
      </c>
      <c r="H26" s="211"/>
      <c r="I26" s="211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12">
        <v>0</v>
      </c>
      <c r="H27" s="212"/>
      <c r="I27" s="212"/>
      <c r="J27" s="63" t="str">
        <f t="shared" si="0"/>
        <v>CZK</v>
      </c>
    </row>
    <row r="28" spans="1:10" ht="27.75" hidden="1" customHeight="1" thickBot="1" x14ac:dyDescent="0.25">
      <c r="A28" s="4"/>
      <c r="B28" s="119" t="s">
        <v>22</v>
      </c>
      <c r="C28" s="120"/>
      <c r="D28" s="120"/>
      <c r="E28" s="121"/>
      <c r="F28" s="122"/>
      <c r="G28" s="198">
        <v>487346.5</v>
      </c>
      <c r="H28" s="205"/>
      <c r="I28" s="205"/>
      <c r="J28" s="123" t="str">
        <f t="shared" si="0"/>
        <v>CZK</v>
      </c>
    </row>
    <row r="29" spans="1:10" ht="27.75" customHeight="1" thickBot="1" x14ac:dyDescent="0.25">
      <c r="A29" s="4"/>
      <c r="B29" s="119" t="s">
        <v>35</v>
      </c>
      <c r="C29" s="124"/>
      <c r="D29" s="124"/>
      <c r="E29" s="124"/>
      <c r="F29" s="124"/>
      <c r="G29" s="198">
        <v>0</v>
      </c>
      <c r="H29" s="198"/>
      <c r="I29" s="198"/>
      <c r="J29" s="125" t="s">
        <v>47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 t="s">
        <v>182</v>
      </c>
      <c r="E32" s="39"/>
      <c r="F32" s="19" t="s">
        <v>9</v>
      </c>
      <c r="G32" s="39"/>
      <c r="H32" s="40">
        <f ca="1">TODAY()</f>
        <v>43600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2" t="s">
        <v>2</v>
      </c>
      <c r="E35" s="222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">
      <c r="A39" s="103">
        <v>1</v>
      </c>
      <c r="B39" s="109"/>
      <c r="C39" s="226"/>
      <c r="D39" s="227"/>
      <c r="E39" s="227"/>
      <c r="F39" s="114">
        <v>0</v>
      </c>
      <c r="G39" s="115">
        <v>487346.5</v>
      </c>
      <c r="H39" s="116">
        <v>102343</v>
      </c>
      <c r="I39" s="116">
        <v>589689.5</v>
      </c>
      <c r="J39" s="110">
        <f>IF(CenaCelkemVypocet=0,"",I39/CenaCelkemVypocet*100)</f>
        <v>100</v>
      </c>
    </row>
    <row r="40" spans="1:10" ht="25.5" hidden="1" customHeight="1" x14ac:dyDescent="0.2">
      <c r="A40" s="103"/>
      <c r="B40" s="228" t="s">
        <v>46</v>
      </c>
      <c r="C40" s="229"/>
      <c r="D40" s="229"/>
      <c r="E40" s="230"/>
      <c r="F40" s="117">
        <f>SUMIF(A39:A39,"=1",F39:F39)</f>
        <v>0</v>
      </c>
      <c r="G40" s="118">
        <f>SUMIF(A39:A39,"=1",G39:G39)</f>
        <v>487346.5</v>
      </c>
      <c r="H40" s="118">
        <f>SUMIF(A39:A39,"=1",H39:H39)</f>
        <v>102343</v>
      </c>
      <c r="I40" s="118">
        <f>SUMIF(A39:A39,"=1",I39:I39)</f>
        <v>589689.5</v>
      </c>
      <c r="J40" s="104">
        <f>SUMIF(A39:A39,"=1",J39:J39)</f>
        <v>100</v>
      </c>
    </row>
    <row r="44" spans="1:10" ht="15.75" x14ac:dyDescent="0.25">
      <c r="B44" s="126" t="s">
        <v>48</v>
      </c>
    </row>
    <row r="46" spans="1:10" ht="25.5" customHeight="1" x14ac:dyDescent="0.2">
      <c r="A46" s="127"/>
      <c r="B46" s="131" t="s">
        <v>16</v>
      </c>
      <c r="C46" s="131" t="s">
        <v>5</v>
      </c>
      <c r="D46" s="132"/>
      <c r="E46" s="132"/>
      <c r="F46" s="135" t="s">
        <v>49</v>
      </c>
      <c r="G46" s="135"/>
      <c r="H46" s="135"/>
      <c r="I46" s="231" t="s">
        <v>28</v>
      </c>
      <c r="J46" s="231"/>
    </row>
    <row r="47" spans="1:10" ht="25.5" customHeight="1" x14ac:dyDescent="0.2">
      <c r="A47" s="128"/>
      <c r="B47" s="136" t="s">
        <v>50</v>
      </c>
      <c r="C47" s="233" t="s">
        <v>51</v>
      </c>
      <c r="D47" s="234"/>
      <c r="E47" s="234"/>
      <c r="F47" s="138" t="s">
        <v>23</v>
      </c>
      <c r="G47" s="139"/>
      <c r="H47" s="139"/>
      <c r="I47" s="232">
        <v>0</v>
      </c>
      <c r="J47" s="232"/>
    </row>
    <row r="48" spans="1:10" ht="25.5" customHeight="1" x14ac:dyDescent="0.2">
      <c r="A48" s="128"/>
      <c r="B48" s="130" t="s">
        <v>52</v>
      </c>
      <c r="C48" s="220" t="s">
        <v>53</v>
      </c>
      <c r="D48" s="221"/>
      <c r="E48" s="221"/>
      <c r="F48" s="140" t="s">
        <v>23</v>
      </c>
      <c r="G48" s="141"/>
      <c r="H48" s="141"/>
      <c r="I48" s="219">
        <v>0</v>
      </c>
      <c r="J48" s="219"/>
    </row>
    <row r="49" spans="1:10" ht="25.5" customHeight="1" x14ac:dyDescent="0.2">
      <c r="A49" s="128"/>
      <c r="B49" s="130" t="s">
        <v>54</v>
      </c>
      <c r="C49" s="220" t="s">
        <v>55</v>
      </c>
      <c r="D49" s="221"/>
      <c r="E49" s="221"/>
      <c r="F49" s="140" t="s">
        <v>23</v>
      </c>
      <c r="G49" s="141"/>
      <c r="H49" s="141"/>
      <c r="I49" s="219">
        <v>0</v>
      </c>
      <c r="J49" s="219"/>
    </row>
    <row r="50" spans="1:10" ht="25.5" customHeight="1" x14ac:dyDescent="0.2">
      <c r="A50" s="128"/>
      <c r="B50" s="130" t="s">
        <v>56</v>
      </c>
      <c r="C50" s="220" t="s">
        <v>57</v>
      </c>
      <c r="D50" s="221"/>
      <c r="E50" s="221"/>
      <c r="F50" s="140" t="s">
        <v>23</v>
      </c>
      <c r="G50" s="141"/>
      <c r="H50" s="141"/>
      <c r="I50" s="219">
        <v>0</v>
      </c>
      <c r="J50" s="219"/>
    </row>
    <row r="51" spans="1:10" ht="25.5" customHeight="1" x14ac:dyDescent="0.2">
      <c r="A51" s="128"/>
      <c r="B51" s="130" t="s">
        <v>58</v>
      </c>
      <c r="C51" s="220" t="s">
        <v>59</v>
      </c>
      <c r="D51" s="221"/>
      <c r="E51" s="221"/>
      <c r="F51" s="140" t="s">
        <v>23</v>
      </c>
      <c r="G51" s="141"/>
      <c r="H51" s="141"/>
      <c r="I51" s="219">
        <v>0</v>
      </c>
      <c r="J51" s="219"/>
    </row>
    <row r="52" spans="1:10" ht="25.5" customHeight="1" x14ac:dyDescent="0.2">
      <c r="A52" s="128"/>
      <c r="B52" s="130" t="s">
        <v>60</v>
      </c>
      <c r="C52" s="220" t="s">
        <v>61</v>
      </c>
      <c r="D52" s="221"/>
      <c r="E52" s="221"/>
      <c r="F52" s="140" t="s">
        <v>23</v>
      </c>
      <c r="G52" s="141"/>
      <c r="H52" s="141"/>
      <c r="I52" s="219">
        <v>0</v>
      </c>
      <c r="J52" s="219"/>
    </row>
    <row r="53" spans="1:10" ht="25.5" customHeight="1" x14ac:dyDescent="0.2">
      <c r="A53" s="128"/>
      <c r="B53" s="130" t="s">
        <v>62</v>
      </c>
      <c r="C53" s="220" t="s">
        <v>63</v>
      </c>
      <c r="D53" s="221"/>
      <c r="E53" s="221"/>
      <c r="F53" s="140" t="s">
        <v>23</v>
      </c>
      <c r="G53" s="141"/>
      <c r="H53" s="141"/>
      <c r="I53" s="219">
        <v>0</v>
      </c>
      <c r="J53" s="219"/>
    </row>
    <row r="54" spans="1:10" ht="25.5" customHeight="1" x14ac:dyDescent="0.2">
      <c r="A54" s="128"/>
      <c r="B54" s="130" t="s">
        <v>64</v>
      </c>
      <c r="C54" s="220" t="s">
        <v>65</v>
      </c>
      <c r="D54" s="221"/>
      <c r="E54" s="221"/>
      <c r="F54" s="140" t="s">
        <v>23</v>
      </c>
      <c r="G54" s="141"/>
      <c r="H54" s="141"/>
      <c r="I54" s="219">
        <v>0</v>
      </c>
      <c r="J54" s="219"/>
    </row>
    <row r="55" spans="1:10" ht="25.5" customHeight="1" x14ac:dyDescent="0.2">
      <c r="A55" s="128"/>
      <c r="B55" s="130" t="s">
        <v>66</v>
      </c>
      <c r="C55" s="220" t="s">
        <v>67</v>
      </c>
      <c r="D55" s="221"/>
      <c r="E55" s="221"/>
      <c r="F55" s="140" t="s">
        <v>23</v>
      </c>
      <c r="G55" s="141"/>
      <c r="H55" s="141"/>
      <c r="I55" s="219">
        <v>0</v>
      </c>
      <c r="J55" s="219"/>
    </row>
    <row r="56" spans="1:10" ht="25.5" customHeight="1" x14ac:dyDescent="0.2">
      <c r="A56" s="128"/>
      <c r="B56" s="130" t="s">
        <v>68</v>
      </c>
      <c r="C56" s="220" t="s">
        <v>69</v>
      </c>
      <c r="D56" s="221"/>
      <c r="E56" s="221"/>
      <c r="F56" s="140" t="s">
        <v>24</v>
      </c>
      <c r="G56" s="141"/>
      <c r="H56" s="141"/>
      <c r="I56" s="219">
        <v>0</v>
      </c>
      <c r="J56" s="219"/>
    </row>
    <row r="57" spans="1:10" ht="25.5" customHeight="1" x14ac:dyDescent="0.2">
      <c r="A57" s="128"/>
      <c r="B57" s="137" t="s">
        <v>70</v>
      </c>
      <c r="C57" s="237" t="s">
        <v>71</v>
      </c>
      <c r="D57" s="238"/>
      <c r="E57" s="238"/>
      <c r="F57" s="142" t="s">
        <v>24</v>
      </c>
      <c r="G57" s="143"/>
      <c r="H57" s="143"/>
      <c r="I57" s="236">
        <v>0</v>
      </c>
      <c r="J57" s="236"/>
    </row>
    <row r="58" spans="1:10" ht="25.5" customHeight="1" x14ac:dyDescent="0.2">
      <c r="A58" s="129"/>
      <c r="B58" s="133" t="s">
        <v>1</v>
      </c>
      <c r="C58" s="133"/>
      <c r="D58" s="134"/>
      <c r="E58" s="134"/>
      <c r="F58" s="144"/>
      <c r="G58" s="145"/>
      <c r="H58" s="145"/>
      <c r="I58" s="235">
        <f>SUM(I47:I57)</f>
        <v>0</v>
      </c>
      <c r="J58" s="235"/>
    </row>
    <row r="59" spans="1:10" x14ac:dyDescent="0.2">
      <c r="F59" s="101"/>
      <c r="G59" s="102"/>
      <c r="H59" s="101"/>
      <c r="I59" s="102"/>
      <c r="J59" s="102"/>
    </row>
    <row r="60" spans="1:10" ht="15.75" x14ac:dyDescent="0.25">
      <c r="B60" s="126" t="s">
        <v>189</v>
      </c>
      <c r="F60" s="101"/>
      <c r="G60" s="102"/>
      <c r="H60" s="101"/>
      <c r="I60" s="102"/>
      <c r="J60" s="102"/>
    </row>
    <row r="61" spans="1:10" ht="15.75" x14ac:dyDescent="0.25">
      <c r="B61" s="126" t="s">
        <v>191</v>
      </c>
      <c r="F61" s="101"/>
      <c r="G61" s="102"/>
      <c r="H61" s="101"/>
      <c r="I61" s="102"/>
      <c r="J61" s="102"/>
    </row>
    <row r="62" spans="1:10" ht="15.75" x14ac:dyDescent="0.25">
      <c r="B62" s="126" t="s">
        <v>190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I58:J58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79" t="s">
        <v>41</v>
      </c>
      <c r="B2" s="78"/>
      <c r="C2" s="241"/>
      <c r="D2" s="241"/>
      <c r="E2" s="241"/>
      <c r="F2" s="241"/>
      <c r="G2" s="242"/>
    </row>
    <row r="3" spans="1:7" ht="24.95" hidden="1" customHeight="1" x14ac:dyDescent="0.2">
      <c r="A3" s="79" t="s">
        <v>7</v>
      </c>
      <c r="B3" s="78"/>
      <c r="C3" s="241"/>
      <c r="D3" s="241"/>
      <c r="E3" s="241"/>
      <c r="F3" s="241"/>
      <c r="G3" s="242"/>
    </row>
    <row r="4" spans="1:7" ht="24.95" hidden="1" customHeight="1" x14ac:dyDescent="0.2">
      <c r="A4" s="79" t="s">
        <v>8</v>
      </c>
      <c r="B4" s="78"/>
      <c r="C4" s="241"/>
      <c r="D4" s="241"/>
      <c r="E4" s="241"/>
      <c r="F4" s="241"/>
      <c r="G4" s="24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6"/>
  <sheetViews>
    <sheetView topLeftCell="A15" workbookViewId="0">
      <selection activeCell="G9" sqref="G9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3" t="s">
        <v>6</v>
      </c>
      <c r="B1" s="243"/>
      <c r="C1" s="243"/>
      <c r="D1" s="243"/>
      <c r="E1" s="243"/>
      <c r="F1" s="243"/>
      <c r="G1" s="243"/>
      <c r="AE1" t="s">
        <v>75</v>
      </c>
    </row>
    <row r="2" spans="1:60" ht="24.95" customHeight="1" x14ac:dyDescent="0.2">
      <c r="A2" s="150" t="s">
        <v>74</v>
      </c>
      <c r="B2" s="148"/>
      <c r="C2" s="244" t="s">
        <v>184</v>
      </c>
      <c r="D2" s="245"/>
      <c r="E2" s="245"/>
      <c r="F2" s="245"/>
      <c r="G2" s="246"/>
      <c r="AE2" t="s">
        <v>76</v>
      </c>
    </row>
    <row r="3" spans="1:60" ht="24.95" hidden="1" customHeight="1" x14ac:dyDescent="0.2">
      <c r="A3" s="151" t="s">
        <v>7</v>
      </c>
      <c r="B3" s="149"/>
      <c r="C3" s="247"/>
      <c r="D3" s="247"/>
      <c r="E3" s="247"/>
      <c r="F3" s="247"/>
      <c r="G3" s="248"/>
      <c r="AE3" t="s">
        <v>77</v>
      </c>
    </row>
    <row r="4" spans="1:60" ht="24.95" hidden="1" customHeight="1" x14ac:dyDescent="0.2">
      <c r="A4" s="151" t="s">
        <v>8</v>
      </c>
      <c r="B4" s="149"/>
      <c r="C4" s="249"/>
      <c r="D4" s="247"/>
      <c r="E4" s="247"/>
      <c r="F4" s="247"/>
      <c r="G4" s="248"/>
      <c r="AE4" t="s">
        <v>78</v>
      </c>
    </row>
    <row r="5" spans="1:60" hidden="1" x14ac:dyDescent="0.2">
      <c r="A5" s="152" t="s">
        <v>79</v>
      </c>
      <c r="B5" s="153"/>
      <c r="C5" s="154"/>
      <c r="D5" s="155"/>
      <c r="E5" s="155"/>
      <c r="F5" s="155"/>
      <c r="G5" s="156"/>
      <c r="AE5" t="s">
        <v>80</v>
      </c>
    </row>
    <row r="7" spans="1:60" ht="38.25" x14ac:dyDescent="0.2">
      <c r="A7" s="161" t="s">
        <v>81</v>
      </c>
      <c r="B7" s="162" t="s">
        <v>82</v>
      </c>
      <c r="C7" s="162" t="s">
        <v>83</v>
      </c>
      <c r="D7" s="161" t="s">
        <v>84</v>
      </c>
      <c r="E7" s="161" t="s">
        <v>85</v>
      </c>
      <c r="F7" s="157" t="s">
        <v>86</v>
      </c>
      <c r="G7" s="177" t="s">
        <v>28</v>
      </c>
      <c r="H7" s="178" t="s">
        <v>29</v>
      </c>
      <c r="I7" s="178" t="s">
        <v>87</v>
      </c>
      <c r="J7" s="178" t="s">
        <v>30</v>
      </c>
      <c r="K7" s="178" t="s">
        <v>88</v>
      </c>
      <c r="L7" s="178" t="s">
        <v>89</v>
      </c>
      <c r="M7" s="178" t="s">
        <v>90</v>
      </c>
      <c r="N7" s="178" t="s">
        <v>91</v>
      </c>
      <c r="O7" s="178" t="s">
        <v>92</v>
      </c>
      <c r="P7" s="178" t="s">
        <v>93</v>
      </c>
      <c r="Q7" s="178" t="s">
        <v>94</v>
      </c>
      <c r="R7" s="178" t="s">
        <v>95</v>
      </c>
      <c r="S7" s="178" t="s">
        <v>96</v>
      </c>
      <c r="T7" s="178" t="s">
        <v>97</v>
      </c>
      <c r="U7" s="164" t="s">
        <v>98</v>
      </c>
    </row>
    <row r="8" spans="1:60" x14ac:dyDescent="0.2">
      <c r="A8" s="179" t="s">
        <v>99</v>
      </c>
      <c r="B8" s="180" t="s">
        <v>50</v>
      </c>
      <c r="C8" s="181" t="s">
        <v>51</v>
      </c>
      <c r="D8" s="182"/>
      <c r="E8" s="183"/>
      <c r="F8" s="184"/>
      <c r="G8" s="184">
        <f>SUMIF(AE9:AE17,"&lt;&gt;NOR",G9:G17)</f>
        <v>0</v>
      </c>
      <c r="H8" s="184"/>
      <c r="I8" s="184">
        <f>SUM(I9:I17)</f>
        <v>0</v>
      </c>
      <c r="J8" s="184"/>
      <c r="K8" s="184">
        <f>SUM(K9:K17)</f>
        <v>137519.79999999999</v>
      </c>
      <c r="L8" s="184"/>
      <c r="M8" s="184">
        <f>SUM(M9:M17)</f>
        <v>0</v>
      </c>
      <c r="N8" s="163"/>
      <c r="O8" s="163">
        <f>SUM(O9:O17)</f>
        <v>0</v>
      </c>
      <c r="P8" s="163"/>
      <c r="Q8" s="163">
        <f>SUM(Q9:Q17)</f>
        <v>0</v>
      </c>
      <c r="R8" s="163"/>
      <c r="S8" s="163"/>
      <c r="T8" s="179"/>
      <c r="U8" s="163">
        <f>SUM(U9:U17)</f>
        <v>417.75</v>
      </c>
      <c r="AE8" t="s">
        <v>100</v>
      </c>
    </row>
    <row r="9" spans="1:60" outlineLevel="1" x14ac:dyDescent="0.2">
      <c r="A9" s="159">
        <v>1</v>
      </c>
      <c r="B9" s="165" t="s">
        <v>101</v>
      </c>
      <c r="C9" s="192" t="s">
        <v>102</v>
      </c>
      <c r="D9" s="167" t="s">
        <v>103</v>
      </c>
      <c r="E9" s="173">
        <v>60.725999999999999</v>
      </c>
      <c r="F9" s="175"/>
      <c r="G9" s="175"/>
      <c r="H9" s="175">
        <v>0</v>
      </c>
      <c r="I9" s="175">
        <f t="shared" ref="I9:I17" si="0">ROUND(E9*H9,2)</f>
        <v>0</v>
      </c>
      <c r="J9" s="175">
        <v>890</v>
      </c>
      <c r="K9" s="175">
        <f t="shared" ref="K9:K17" si="1">ROUND(E9*J9,2)</f>
        <v>54046.14</v>
      </c>
      <c r="L9" s="175">
        <v>21</v>
      </c>
      <c r="M9" s="175">
        <f t="shared" ref="M9:M17" si="2">G9*(1+L9/100)</f>
        <v>0</v>
      </c>
      <c r="N9" s="168">
        <v>0</v>
      </c>
      <c r="O9" s="168">
        <f t="shared" ref="O9:O17" si="3">ROUND(E9*N9,5)</f>
        <v>0</v>
      </c>
      <c r="P9" s="168">
        <v>0</v>
      </c>
      <c r="Q9" s="168">
        <f t="shared" ref="Q9:Q17" si="4">ROUND(E9*P9,5)</f>
        <v>0</v>
      </c>
      <c r="R9" s="168"/>
      <c r="S9" s="168"/>
      <c r="T9" s="169">
        <v>3.5329999999999999</v>
      </c>
      <c r="U9" s="168">
        <f t="shared" ref="U9:U17" si="5">ROUND(E9*T9,2)</f>
        <v>214.54</v>
      </c>
      <c r="V9" s="158"/>
      <c r="W9" s="158"/>
      <c r="X9" s="158"/>
      <c r="Y9" s="158"/>
      <c r="Z9" s="158"/>
      <c r="AA9" s="158"/>
      <c r="AB9" s="158"/>
      <c r="AC9" s="158"/>
      <c r="AD9" s="158"/>
      <c r="AE9" s="158" t="s">
        <v>104</v>
      </c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</row>
    <row r="10" spans="1:60" outlineLevel="1" x14ac:dyDescent="0.2">
      <c r="A10" s="159">
        <v>2</v>
      </c>
      <c r="B10" s="165" t="s">
        <v>105</v>
      </c>
      <c r="C10" s="192" t="s">
        <v>106</v>
      </c>
      <c r="D10" s="167" t="s">
        <v>103</v>
      </c>
      <c r="E10" s="173">
        <v>8.14</v>
      </c>
      <c r="F10" s="175"/>
      <c r="G10" s="175"/>
      <c r="H10" s="175">
        <v>0</v>
      </c>
      <c r="I10" s="175">
        <f t="shared" si="0"/>
        <v>0</v>
      </c>
      <c r="J10" s="175">
        <v>140.5</v>
      </c>
      <c r="K10" s="175">
        <f t="shared" si="1"/>
        <v>1143.67</v>
      </c>
      <c r="L10" s="175">
        <v>21</v>
      </c>
      <c r="M10" s="175">
        <f t="shared" si="2"/>
        <v>0</v>
      </c>
      <c r="N10" s="168">
        <v>0</v>
      </c>
      <c r="O10" s="168">
        <f t="shared" si="3"/>
        <v>0</v>
      </c>
      <c r="P10" s="168">
        <v>0</v>
      </c>
      <c r="Q10" s="168">
        <f t="shared" si="4"/>
        <v>0</v>
      </c>
      <c r="R10" s="168"/>
      <c r="S10" s="168"/>
      <c r="T10" s="169">
        <v>0.42199999999999999</v>
      </c>
      <c r="U10" s="168">
        <f t="shared" si="5"/>
        <v>3.44</v>
      </c>
      <c r="V10" s="158"/>
      <c r="W10" s="158"/>
      <c r="X10" s="158"/>
      <c r="Y10" s="158"/>
      <c r="Z10" s="158"/>
      <c r="AA10" s="158"/>
      <c r="AB10" s="158"/>
      <c r="AC10" s="158"/>
      <c r="AD10" s="158"/>
      <c r="AE10" s="158" t="s">
        <v>104</v>
      </c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</row>
    <row r="11" spans="1:60" outlineLevel="1" x14ac:dyDescent="0.2">
      <c r="A11" s="159">
        <v>3</v>
      </c>
      <c r="B11" s="165" t="s">
        <v>107</v>
      </c>
      <c r="C11" s="192" t="s">
        <v>108</v>
      </c>
      <c r="D11" s="167" t="s">
        <v>103</v>
      </c>
      <c r="E11" s="173">
        <v>68.866</v>
      </c>
      <c r="F11" s="175"/>
      <c r="G11" s="175"/>
      <c r="H11" s="175">
        <v>0</v>
      </c>
      <c r="I11" s="175">
        <f t="shared" si="0"/>
        <v>0</v>
      </c>
      <c r="J11" s="175">
        <v>174</v>
      </c>
      <c r="K11" s="175">
        <f t="shared" si="1"/>
        <v>11982.68</v>
      </c>
      <c r="L11" s="175">
        <v>21</v>
      </c>
      <c r="M11" s="175">
        <f t="shared" si="2"/>
        <v>0</v>
      </c>
      <c r="N11" s="168">
        <v>0</v>
      </c>
      <c r="O11" s="168">
        <f t="shared" si="3"/>
        <v>0</v>
      </c>
      <c r="P11" s="168">
        <v>0</v>
      </c>
      <c r="Q11" s="168">
        <f t="shared" si="4"/>
        <v>0</v>
      </c>
      <c r="R11" s="168"/>
      <c r="S11" s="168"/>
      <c r="T11" s="169">
        <v>0.65200000000000002</v>
      </c>
      <c r="U11" s="168">
        <f t="shared" si="5"/>
        <v>44.9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 t="s">
        <v>104</v>
      </c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</row>
    <row r="12" spans="1:60" ht="22.5" outlineLevel="1" x14ac:dyDescent="0.2">
      <c r="A12" s="159">
        <v>4</v>
      </c>
      <c r="B12" s="165" t="s">
        <v>109</v>
      </c>
      <c r="C12" s="192" t="s">
        <v>110</v>
      </c>
      <c r="D12" s="167" t="s">
        <v>103</v>
      </c>
      <c r="E12" s="173">
        <v>60.725999999999999</v>
      </c>
      <c r="F12" s="175"/>
      <c r="G12" s="175"/>
      <c r="H12" s="175">
        <v>0</v>
      </c>
      <c r="I12" s="175">
        <f t="shared" si="0"/>
        <v>0</v>
      </c>
      <c r="J12" s="175">
        <v>155</v>
      </c>
      <c r="K12" s="175">
        <f t="shared" si="1"/>
        <v>9412.5300000000007</v>
      </c>
      <c r="L12" s="175">
        <v>21</v>
      </c>
      <c r="M12" s="175">
        <f t="shared" si="2"/>
        <v>0</v>
      </c>
      <c r="N12" s="168">
        <v>0</v>
      </c>
      <c r="O12" s="168">
        <f t="shared" si="3"/>
        <v>0</v>
      </c>
      <c r="P12" s="168">
        <v>0</v>
      </c>
      <c r="Q12" s="168">
        <f t="shared" si="4"/>
        <v>0</v>
      </c>
      <c r="R12" s="168"/>
      <c r="S12" s="168"/>
      <c r="T12" s="169">
        <v>0.66800000000000004</v>
      </c>
      <c r="U12" s="168">
        <f t="shared" si="5"/>
        <v>40.56</v>
      </c>
      <c r="V12" s="158"/>
      <c r="W12" s="158"/>
      <c r="X12" s="158"/>
      <c r="Y12" s="158"/>
      <c r="Z12" s="158"/>
      <c r="AA12" s="158"/>
      <c r="AB12" s="158"/>
      <c r="AC12" s="158"/>
      <c r="AD12" s="158"/>
      <c r="AE12" s="158" t="s">
        <v>104</v>
      </c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</row>
    <row r="13" spans="1:60" outlineLevel="1" x14ac:dyDescent="0.2">
      <c r="A13" s="159">
        <v>5</v>
      </c>
      <c r="B13" s="165" t="s">
        <v>111</v>
      </c>
      <c r="C13" s="192" t="s">
        <v>112</v>
      </c>
      <c r="D13" s="167" t="s">
        <v>103</v>
      </c>
      <c r="E13" s="173">
        <v>182.178</v>
      </c>
      <c r="F13" s="175"/>
      <c r="G13" s="175"/>
      <c r="H13" s="175">
        <v>0</v>
      </c>
      <c r="I13" s="175">
        <f t="shared" si="0"/>
        <v>0</v>
      </c>
      <c r="J13" s="175">
        <v>137.5</v>
      </c>
      <c r="K13" s="175">
        <f t="shared" si="1"/>
        <v>25049.48</v>
      </c>
      <c r="L13" s="175">
        <v>21</v>
      </c>
      <c r="M13" s="175">
        <f t="shared" si="2"/>
        <v>0</v>
      </c>
      <c r="N13" s="168">
        <v>0</v>
      </c>
      <c r="O13" s="168">
        <f t="shared" si="3"/>
        <v>0</v>
      </c>
      <c r="P13" s="168">
        <v>0</v>
      </c>
      <c r="Q13" s="168">
        <f t="shared" si="4"/>
        <v>0</v>
      </c>
      <c r="R13" s="168"/>
      <c r="S13" s="168"/>
      <c r="T13" s="169">
        <v>0.59099999999999997</v>
      </c>
      <c r="U13" s="168">
        <f t="shared" si="5"/>
        <v>107.67</v>
      </c>
      <c r="V13" s="158"/>
      <c r="W13" s="158"/>
      <c r="X13" s="158"/>
      <c r="Y13" s="158"/>
      <c r="Z13" s="158"/>
      <c r="AA13" s="158"/>
      <c r="AB13" s="158"/>
      <c r="AC13" s="158"/>
      <c r="AD13" s="158"/>
      <c r="AE13" s="158" t="s">
        <v>104</v>
      </c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</row>
    <row r="14" spans="1:60" ht="22.5" outlineLevel="1" x14ac:dyDescent="0.2">
      <c r="A14" s="159">
        <v>6</v>
      </c>
      <c r="B14" s="165" t="s">
        <v>113</v>
      </c>
      <c r="C14" s="192" t="s">
        <v>114</v>
      </c>
      <c r="D14" s="167" t="s">
        <v>103</v>
      </c>
      <c r="E14" s="173">
        <v>68.866</v>
      </c>
      <c r="F14" s="175"/>
      <c r="G14" s="175"/>
      <c r="H14" s="175">
        <v>0</v>
      </c>
      <c r="I14" s="175">
        <f t="shared" si="0"/>
        <v>0</v>
      </c>
      <c r="J14" s="175">
        <v>250.5</v>
      </c>
      <c r="K14" s="175">
        <f t="shared" si="1"/>
        <v>17250.93</v>
      </c>
      <c r="L14" s="175">
        <v>21</v>
      </c>
      <c r="M14" s="175">
        <f t="shared" si="2"/>
        <v>0</v>
      </c>
      <c r="N14" s="168">
        <v>0</v>
      </c>
      <c r="O14" s="168">
        <f t="shared" si="3"/>
        <v>0</v>
      </c>
      <c r="P14" s="168">
        <v>0</v>
      </c>
      <c r="Q14" s="168">
        <f t="shared" si="4"/>
        <v>0</v>
      </c>
      <c r="R14" s="168"/>
      <c r="S14" s="168"/>
      <c r="T14" s="169">
        <v>1.0999999999999999E-2</v>
      </c>
      <c r="U14" s="168">
        <f t="shared" si="5"/>
        <v>0.76</v>
      </c>
      <c r="V14" s="158"/>
      <c r="W14" s="158"/>
      <c r="X14" s="158"/>
      <c r="Y14" s="158"/>
      <c r="Z14" s="158"/>
      <c r="AA14" s="158"/>
      <c r="AB14" s="158"/>
      <c r="AC14" s="158"/>
      <c r="AD14" s="158"/>
      <c r="AE14" s="158" t="s">
        <v>104</v>
      </c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</row>
    <row r="15" spans="1:60" outlineLevel="1" x14ac:dyDescent="0.2">
      <c r="A15" s="159">
        <v>7</v>
      </c>
      <c r="B15" s="165" t="s">
        <v>115</v>
      </c>
      <c r="C15" s="192" t="s">
        <v>116</v>
      </c>
      <c r="D15" s="167" t="s">
        <v>103</v>
      </c>
      <c r="E15" s="173">
        <v>68.866</v>
      </c>
      <c r="F15" s="175"/>
      <c r="G15" s="175"/>
      <c r="H15" s="175">
        <v>0</v>
      </c>
      <c r="I15" s="175">
        <f t="shared" si="0"/>
        <v>0</v>
      </c>
      <c r="J15" s="175">
        <v>19.8</v>
      </c>
      <c r="K15" s="175">
        <f t="shared" si="1"/>
        <v>1363.55</v>
      </c>
      <c r="L15" s="175">
        <v>21</v>
      </c>
      <c r="M15" s="175">
        <f t="shared" si="2"/>
        <v>0</v>
      </c>
      <c r="N15" s="168">
        <v>0</v>
      </c>
      <c r="O15" s="168">
        <f t="shared" si="3"/>
        <v>0</v>
      </c>
      <c r="P15" s="168">
        <v>0</v>
      </c>
      <c r="Q15" s="168">
        <f t="shared" si="4"/>
        <v>0</v>
      </c>
      <c r="R15" s="168"/>
      <c r="S15" s="168"/>
      <c r="T15" s="169">
        <v>0</v>
      </c>
      <c r="U15" s="168">
        <f t="shared" si="5"/>
        <v>0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 t="s">
        <v>104</v>
      </c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</row>
    <row r="16" spans="1:60" outlineLevel="1" x14ac:dyDescent="0.2">
      <c r="A16" s="159">
        <v>8</v>
      </c>
      <c r="B16" s="165" t="s">
        <v>117</v>
      </c>
      <c r="C16" s="192" t="s">
        <v>118</v>
      </c>
      <c r="D16" s="167" t="s">
        <v>103</v>
      </c>
      <c r="E16" s="173">
        <v>68.866</v>
      </c>
      <c r="F16" s="175"/>
      <c r="G16" s="175"/>
      <c r="H16" s="175">
        <v>0</v>
      </c>
      <c r="I16" s="175">
        <f t="shared" si="0"/>
        <v>0</v>
      </c>
      <c r="J16" s="175">
        <v>200</v>
      </c>
      <c r="K16" s="175">
        <f t="shared" si="1"/>
        <v>13773.2</v>
      </c>
      <c r="L16" s="175">
        <v>21</v>
      </c>
      <c r="M16" s="175">
        <f t="shared" si="2"/>
        <v>0</v>
      </c>
      <c r="N16" s="168">
        <v>0</v>
      </c>
      <c r="O16" s="168">
        <f t="shared" si="3"/>
        <v>0</v>
      </c>
      <c r="P16" s="168">
        <v>0</v>
      </c>
      <c r="Q16" s="168">
        <f t="shared" si="4"/>
        <v>0</v>
      </c>
      <c r="R16" s="168"/>
      <c r="S16" s="168"/>
      <c r="T16" s="169">
        <v>0</v>
      </c>
      <c r="U16" s="168">
        <f t="shared" si="5"/>
        <v>0</v>
      </c>
      <c r="V16" s="158"/>
      <c r="W16" s="158"/>
      <c r="X16" s="158"/>
      <c r="Y16" s="158"/>
      <c r="Z16" s="158"/>
      <c r="AA16" s="158"/>
      <c r="AB16" s="158"/>
      <c r="AC16" s="158"/>
      <c r="AD16" s="158"/>
      <c r="AE16" s="158" t="s">
        <v>104</v>
      </c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</row>
    <row r="17" spans="1:60" outlineLevel="1" x14ac:dyDescent="0.2">
      <c r="A17" s="159">
        <v>9</v>
      </c>
      <c r="B17" s="165" t="s">
        <v>119</v>
      </c>
      <c r="C17" s="192" t="s">
        <v>120</v>
      </c>
      <c r="D17" s="167" t="s">
        <v>121</v>
      </c>
      <c r="E17" s="173">
        <v>326.88</v>
      </c>
      <c r="F17" s="175"/>
      <c r="G17" s="175"/>
      <c r="H17" s="175">
        <v>0</v>
      </c>
      <c r="I17" s="175">
        <f t="shared" si="0"/>
        <v>0</v>
      </c>
      <c r="J17" s="175">
        <v>10.7</v>
      </c>
      <c r="K17" s="175">
        <f t="shared" si="1"/>
        <v>3497.62</v>
      </c>
      <c r="L17" s="175">
        <v>21</v>
      </c>
      <c r="M17" s="175">
        <f t="shared" si="2"/>
        <v>0</v>
      </c>
      <c r="N17" s="168">
        <v>0</v>
      </c>
      <c r="O17" s="168">
        <f t="shared" si="3"/>
        <v>0</v>
      </c>
      <c r="P17" s="168">
        <v>0</v>
      </c>
      <c r="Q17" s="168">
        <f t="shared" si="4"/>
        <v>0</v>
      </c>
      <c r="R17" s="168"/>
      <c r="S17" s="168"/>
      <c r="T17" s="169">
        <v>1.7999999999999999E-2</v>
      </c>
      <c r="U17" s="168">
        <f t="shared" si="5"/>
        <v>5.88</v>
      </c>
      <c r="V17" s="158"/>
      <c r="W17" s="158"/>
      <c r="X17" s="158"/>
      <c r="Y17" s="158"/>
      <c r="Z17" s="158"/>
      <c r="AA17" s="158"/>
      <c r="AB17" s="158"/>
      <c r="AC17" s="158"/>
      <c r="AD17" s="158"/>
      <c r="AE17" s="158" t="s">
        <v>104</v>
      </c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</row>
    <row r="18" spans="1:60" x14ac:dyDescent="0.2">
      <c r="A18" s="160" t="s">
        <v>99</v>
      </c>
      <c r="B18" s="166" t="s">
        <v>52</v>
      </c>
      <c r="C18" s="193" t="s">
        <v>53</v>
      </c>
      <c r="D18" s="170"/>
      <c r="E18" s="174"/>
      <c r="F18" s="176"/>
      <c r="G18" s="176">
        <f>SUMIF(AE19:AE19,"&lt;&gt;NOR",G19:G19)</f>
        <v>0</v>
      </c>
      <c r="H18" s="176"/>
      <c r="I18" s="176">
        <f>SUM(I19:I19)</f>
        <v>3333.6</v>
      </c>
      <c r="J18" s="176"/>
      <c r="K18" s="176">
        <f>SUM(K19:K19)</f>
        <v>7986.4</v>
      </c>
      <c r="L18" s="176"/>
      <c r="M18" s="176">
        <f>SUM(M19:M19)</f>
        <v>0</v>
      </c>
      <c r="N18" s="171"/>
      <c r="O18" s="171">
        <f>SUM(O19:O19)</f>
        <v>0.1391</v>
      </c>
      <c r="P18" s="171"/>
      <c r="Q18" s="171">
        <f>SUM(Q19:Q19)</f>
        <v>0</v>
      </c>
      <c r="R18" s="171"/>
      <c r="S18" s="171"/>
      <c r="T18" s="172"/>
      <c r="U18" s="171">
        <f>SUM(U19:U19)</f>
        <v>26.94</v>
      </c>
      <c r="AE18" t="s">
        <v>100</v>
      </c>
    </row>
    <row r="19" spans="1:60" ht="33.75" outlineLevel="1" x14ac:dyDescent="0.2">
      <c r="A19" s="159">
        <v>10</v>
      </c>
      <c r="B19" s="165" t="s">
        <v>122</v>
      </c>
      <c r="C19" s="192" t="s">
        <v>123</v>
      </c>
      <c r="D19" s="167" t="s">
        <v>124</v>
      </c>
      <c r="E19" s="173">
        <v>10</v>
      </c>
      <c r="F19" s="175"/>
      <c r="G19" s="175"/>
      <c r="H19" s="175">
        <v>333.36</v>
      </c>
      <c r="I19" s="175">
        <f>ROUND(E19*H19,2)</f>
        <v>3333.6</v>
      </c>
      <c r="J19" s="175">
        <v>798.64</v>
      </c>
      <c r="K19" s="175">
        <f>ROUND(E19*J19,2)</f>
        <v>7986.4</v>
      </c>
      <c r="L19" s="175">
        <v>21</v>
      </c>
      <c r="M19" s="175">
        <f>G19*(1+L19/100)</f>
        <v>0</v>
      </c>
      <c r="N19" s="168">
        <v>1.391E-2</v>
      </c>
      <c r="O19" s="168">
        <f>ROUND(E19*N19,5)</f>
        <v>0.1391</v>
      </c>
      <c r="P19" s="168">
        <v>0</v>
      </c>
      <c r="Q19" s="168">
        <f>ROUND(E19*P19,5)</f>
        <v>0</v>
      </c>
      <c r="R19" s="168"/>
      <c r="S19" s="168"/>
      <c r="T19" s="169">
        <v>2.694</v>
      </c>
      <c r="U19" s="168">
        <f>ROUND(E19*T19,2)</f>
        <v>26.94</v>
      </c>
      <c r="V19" s="158"/>
      <c r="W19" s="158"/>
      <c r="X19" s="158"/>
      <c r="Y19" s="158"/>
      <c r="Z19" s="158"/>
      <c r="AA19" s="158"/>
      <c r="AB19" s="158"/>
      <c r="AC19" s="158"/>
      <c r="AD19" s="158"/>
      <c r="AE19" s="158" t="s">
        <v>104</v>
      </c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</row>
    <row r="20" spans="1:60" x14ac:dyDescent="0.2">
      <c r="A20" s="160" t="s">
        <v>99</v>
      </c>
      <c r="B20" s="166" t="s">
        <v>54</v>
      </c>
      <c r="C20" s="193" t="s">
        <v>55</v>
      </c>
      <c r="D20" s="170"/>
      <c r="E20" s="174"/>
      <c r="F20" s="176"/>
      <c r="G20" s="176">
        <f>SUMIF(AE21:AE28,"&lt;&gt;NOR",G21:G28)</f>
        <v>0</v>
      </c>
      <c r="H20" s="176"/>
      <c r="I20" s="176">
        <f>SUM(I21:I28)</f>
        <v>85245.39</v>
      </c>
      <c r="J20" s="176"/>
      <c r="K20" s="176">
        <f>SUM(K21:K28)</f>
        <v>75572.61</v>
      </c>
      <c r="L20" s="176"/>
      <c r="M20" s="176">
        <f>SUM(M21:M28)</f>
        <v>0</v>
      </c>
      <c r="N20" s="171"/>
      <c r="O20" s="171">
        <f>SUM(O21:O28)</f>
        <v>144.11564999999999</v>
      </c>
      <c r="P20" s="171"/>
      <c r="Q20" s="171">
        <f>SUM(Q21:Q28)</f>
        <v>0</v>
      </c>
      <c r="R20" s="171"/>
      <c r="S20" s="171"/>
      <c r="T20" s="172"/>
      <c r="U20" s="171">
        <f>SUM(U21:U28)</f>
        <v>83.74</v>
      </c>
      <c r="AE20" t="s">
        <v>100</v>
      </c>
    </row>
    <row r="21" spans="1:60" outlineLevel="1" x14ac:dyDescent="0.2">
      <c r="A21" s="159">
        <v>11</v>
      </c>
      <c r="B21" s="165" t="s">
        <v>125</v>
      </c>
      <c r="C21" s="192" t="s">
        <v>126</v>
      </c>
      <c r="D21" s="167" t="s">
        <v>121</v>
      </c>
      <c r="E21" s="173">
        <v>326.88</v>
      </c>
      <c r="F21" s="175"/>
      <c r="G21" s="175"/>
      <c r="H21" s="175">
        <v>90.49</v>
      </c>
      <c r="I21" s="175">
        <f t="shared" ref="I21:I28" si="6">ROUND(E21*H21,2)</f>
        <v>29579.37</v>
      </c>
      <c r="J21" s="175">
        <v>19.010000000000005</v>
      </c>
      <c r="K21" s="175">
        <f t="shared" ref="K21:K28" si="7">ROUND(E21*J21,2)</f>
        <v>6213.99</v>
      </c>
      <c r="L21" s="175">
        <v>21</v>
      </c>
      <c r="M21" s="175">
        <f t="shared" ref="M21:M28" si="8">G21*(1+L21/100)</f>
        <v>0</v>
      </c>
      <c r="N21" s="168">
        <v>0.2205</v>
      </c>
      <c r="O21" s="168">
        <f t="shared" ref="O21:O28" si="9">ROUND(E21*N21,5)</f>
        <v>72.077039999999997</v>
      </c>
      <c r="P21" s="168">
        <v>0</v>
      </c>
      <c r="Q21" s="168">
        <f t="shared" ref="Q21:Q28" si="10">ROUND(E21*P21,5)</f>
        <v>0</v>
      </c>
      <c r="R21" s="168"/>
      <c r="S21" s="168"/>
      <c r="T21" s="169">
        <v>2.3E-2</v>
      </c>
      <c r="U21" s="168">
        <f t="shared" ref="U21:U28" si="11">ROUND(E21*T21,2)</f>
        <v>7.52</v>
      </c>
      <c r="V21" s="158"/>
      <c r="W21" s="158"/>
      <c r="X21" s="158"/>
      <c r="Y21" s="158"/>
      <c r="Z21" s="158"/>
      <c r="AA21" s="158"/>
      <c r="AB21" s="158"/>
      <c r="AC21" s="158"/>
      <c r="AD21" s="158"/>
      <c r="AE21" s="158" t="s">
        <v>104</v>
      </c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</row>
    <row r="22" spans="1:60" outlineLevel="1" x14ac:dyDescent="0.2">
      <c r="A22" s="159">
        <v>12</v>
      </c>
      <c r="B22" s="165" t="s">
        <v>127</v>
      </c>
      <c r="C22" s="192" t="s">
        <v>128</v>
      </c>
      <c r="D22" s="167" t="s">
        <v>121</v>
      </c>
      <c r="E22" s="173">
        <v>24.2</v>
      </c>
      <c r="F22" s="175"/>
      <c r="G22" s="175"/>
      <c r="H22" s="175">
        <v>135.94999999999999</v>
      </c>
      <c r="I22" s="175">
        <f t="shared" si="6"/>
        <v>3289.99</v>
      </c>
      <c r="J22" s="175">
        <v>22.550000000000011</v>
      </c>
      <c r="K22" s="175">
        <f t="shared" si="7"/>
        <v>545.71</v>
      </c>
      <c r="L22" s="175">
        <v>21</v>
      </c>
      <c r="M22" s="175">
        <f t="shared" si="8"/>
        <v>0</v>
      </c>
      <c r="N22" s="168">
        <v>0.33074999999999999</v>
      </c>
      <c r="O22" s="168">
        <f t="shared" si="9"/>
        <v>8.0041499999999992</v>
      </c>
      <c r="P22" s="168">
        <v>0</v>
      </c>
      <c r="Q22" s="168">
        <f t="shared" si="10"/>
        <v>0</v>
      </c>
      <c r="R22" s="168"/>
      <c r="S22" s="168"/>
      <c r="T22" s="169">
        <v>2.5999999999999999E-2</v>
      </c>
      <c r="U22" s="168">
        <f t="shared" si="11"/>
        <v>0.63</v>
      </c>
      <c r="V22" s="158"/>
      <c r="W22" s="158"/>
      <c r="X22" s="158"/>
      <c r="Y22" s="158"/>
      <c r="Z22" s="158"/>
      <c r="AA22" s="158"/>
      <c r="AB22" s="158"/>
      <c r="AC22" s="158"/>
      <c r="AD22" s="158"/>
      <c r="AE22" s="158" t="s">
        <v>104</v>
      </c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</row>
    <row r="23" spans="1:60" ht="22.5" outlineLevel="1" x14ac:dyDescent="0.2">
      <c r="A23" s="159">
        <v>13</v>
      </c>
      <c r="B23" s="165" t="s">
        <v>129</v>
      </c>
      <c r="C23" s="192" t="s">
        <v>130</v>
      </c>
      <c r="D23" s="167" t="s">
        <v>121</v>
      </c>
      <c r="E23" s="173">
        <v>163</v>
      </c>
      <c r="F23" s="175"/>
      <c r="G23" s="175"/>
      <c r="H23" s="175">
        <v>38.950000000000003</v>
      </c>
      <c r="I23" s="175">
        <f t="shared" si="6"/>
        <v>6348.85</v>
      </c>
      <c r="J23" s="175">
        <v>151.05000000000001</v>
      </c>
      <c r="K23" s="175">
        <f t="shared" si="7"/>
        <v>24621.15</v>
      </c>
      <c r="L23" s="175">
        <v>21</v>
      </c>
      <c r="M23" s="175">
        <f t="shared" si="8"/>
        <v>0</v>
      </c>
      <c r="N23" s="168">
        <v>7.1999999999999995E-2</v>
      </c>
      <c r="O23" s="168">
        <f t="shared" si="9"/>
        <v>11.736000000000001</v>
      </c>
      <c r="P23" s="168">
        <v>0</v>
      </c>
      <c r="Q23" s="168">
        <f t="shared" si="10"/>
        <v>0</v>
      </c>
      <c r="R23" s="168"/>
      <c r="S23" s="168"/>
      <c r="T23" s="169">
        <v>0.375</v>
      </c>
      <c r="U23" s="168">
        <f t="shared" si="11"/>
        <v>61.13</v>
      </c>
      <c r="V23" s="158"/>
      <c r="W23" s="158"/>
      <c r="X23" s="158"/>
      <c r="Y23" s="158"/>
      <c r="Z23" s="158"/>
      <c r="AA23" s="158"/>
      <c r="AB23" s="158"/>
      <c r="AC23" s="158"/>
      <c r="AD23" s="158"/>
      <c r="AE23" s="158" t="s">
        <v>104</v>
      </c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</row>
    <row r="24" spans="1:60" outlineLevel="1" x14ac:dyDescent="0.2">
      <c r="A24" s="159">
        <v>14</v>
      </c>
      <c r="B24" s="165" t="s">
        <v>131</v>
      </c>
      <c r="C24" s="192" t="s">
        <v>132</v>
      </c>
      <c r="D24" s="167" t="s">
        <v>121</v>
      </c>
      <c r="E24" s="173">
        <v>24.2</v>
      </c>
      <c r="F24" s="175"/>
      <c r="G24" s="175"/>
      <c r="H24" s="175">
        <v>38.25</v>
      </c>
      <c r="I24" s="175">
        <f t="shared" si="6"/>
        <v>925.65</v>
      </c>
      <c r="J24" s="175">
        <v>155.75</v>
      </c>
      <c r="K24" s="175">
        <f t="shared" si="7"/>
        <v>3769.15</v>
      </c>
      <c r="L24" s="175">
        <v>21</v>
      </c>
      <c r="M24" s="175">
        <f t="shared" si="8"/>
        <v>0</v>
      </c>
      <c r="N24" s="168">
        <v>7.3899999999999993E-2</v>
      </c>
      <c r="O24" s="168">
        <f t="shared" si="9"/>
        <v>1.7883800000000001</v>
      </c>
      <c r="P24" s="168">
        <v>0</v>
      </c>
      <c r="Q24" s="168">
        <f t="shared" si="10"/>
        <v>0</v>
      </c>
      <c r="R24" s="168"/>
      <c r="S24" s="168"/>
      <c r="T24" s="169">
        <v>0.45200000000000001</v>
      </c>
      <c r="U24" s="168">
        <f t="shared" si="11"/>
        <v>10.94</v>
      </c>
      <c r="V24" s="158"/>
      <c r="W24" s="158"/>
      <c r="X24" s="158"/>
      <c r="Y24" s="158"/>
      <c r="Z24" s="158"/>
      <c r="AA24" s="158"/>
      <c r="AB24" s="158"/>
      <c r="AC24" s="158"/>
      <c r="AD24" s="158"/>
      <c r="AE24" s="158" t="s">
        <v>104</v>
      </c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</row>
    <row r="25" spans="1:60" ht="22.5" outlineLevel="1" x14ac:dyDescent="0.2">
      <c r="A25" s="159">
        <v>15</v>
      </c>
      <c r="B25" s="165" t="s">
        <v>133</v>
      </c>
      <c r="C25" s="192" t="s">
        <v>134</v>
      </c>
      <c r="D25" s="167" t="s">
        <v>121</v>
      </c>
      <c r="E25" s="173">
        <v>166</v>
      </c>
      <c r="F25" s="175"/>
      <c r="G25" s="175"/>
      <c r="H25" s="175">
        <v>186</v>
      </c>
      <c r="I25" s="175">
        <f t="shared" si="6"/>
        <v>30876</v>
      </c>
      <c r="J25" s="175">
        <v>0</v>
      </c>
      <c r="K25" s="175">
        <f t="shared" si="7"/>
        <v>0</v>
      </c>
      <c r="L25" s="175">
        <v>21</v>
      </c>
      <c r="M25" s="175">
        <f t="shared" si="8"/>
        <v>0</v>
      </c>
      <c r="N25" s="168">
        <v>0.11799999999999999</v>
      </c>
      <c r="O25" s="168">
        <f t="shared" si="9"/>
        <v>19.588000000000001</v>
      </c>
      <c r="P25" s="168">
        <v>0</v>
      </c>
      <c r="Q25" s="168">
        <f t="shared" si="10"/>
        <v>0</v>
      </c>
      <c r="R25" s="168"/>
      <c r="S25" s="168"/>
      <c r="T25" s="169">
        <v>0</v>
      </c>
      <c r="U25" s="168">
        <f t="shared" si="11"/>
        <v>0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 t="s">
        <v>135</v>
      </c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</row>
    <row r="26" spans="1:60" outlineLevel="1" x14ac:dyDescent="0.2">
      <c r="A26" s="159">
        <v>16</v>
      </c>
      <c r="B26" s="165" t="s">
        <v>136</v>
      </c>
      <c r="C26" s="192" t="s">
        <v>137</v>
      </c>
      <c r="D26" s="167" t="s">
        <v>121</v>
      </c>
      <c r="E26" s="173">
        <v>25</v>
      </c>
      <c r="F26" s="175"/>
      <c r="G26" s="175"/>
      <c r="H26" s="175">
        <v>150</v>
      </c>
      <c r="I26" s="175">
        <f t="shared" si="6"/>
        <v>3750</v>
      </c>
      <c r="J26" s="175">
        <v>0</v>
      </c>
      <c r="K26" s="175">
        <f t="shared" si="7"/>
        <v>0</v>
      </c>
      <c r="L26" s="175">
        <v>21</v>
      </c>
      <c r="M26" s="175">
        <f t="shared" si="8"/>
        <v>0</v>
      </c>
      <c r="N26" s="168">
        <v>0.129</v>
      </c>
      <c r="O26" s="168">
        <f t="shared" si="9"/>
        <v>3.2250000000000001</v>
      </c>
      <c r="P26" s="168">
        <v>0</v>
      </c>
      <c r="Q26" s="168">
        <f t="shared" si="10"/>
        <v>0</v>
      </c>
      <c r="R26" s="168"/>
      <c r="S26" s="168"/>
      <c r="T26" s="169">
        <v>0</v>
      </c>
      <c r="U26" s="168">
        <f t="shared" si="11"/>
        <v>0</v>
      </c>
      <c r="V26" s="158"/>
      <c r="W26" s="158"/>
      <c r="X26" s="158"/>
      <c r="Y26" s="158"/>
      <c r="Z26" s="158"/>
      <c r="AA26" s="158"/>
      <c r="AB26" s="158"/>
      <c r="AC26" s="158"/>
      <c r="AD26" s="158"/>
      <c r="AE26" s="158" t="s">
        <v>135</v>
      </c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</row>
    <row r="27" spans="1:60" ht="22.5" outlineLevel="1" x14ac:dyDescent="0.2">
      <c r="A27" s="159">
        <v>17</v>
      </c>
      <c r="B27" s="165" t="s">
        <v>138</v>
      </c>
      <c r="C27" s="192" t="s">
        <v>139</v>
      </c>
      <c r="D27" s="167" t="s">
        <v>121</v>
      </c>
      <c r="E27" s="173">
        <v>140.63</v>
      </c>
      <c r="F27" s="175"/>
      <c r="G27" s="175"/>
      <c r="H27" s="175">
        <v>74.489999999999995</v>
      </c>
      <c r="I27" s="175">
        <f t="shared" si="6"/>
        <v>10475.530000000001</v>
      </c>
      <c r="J27" s="175">
        <v>18.710000000000008</v>
      </c>
      <c r="K27" s="175">
        <f t="shared" si="7"/>
        <v>2631.19</v>
      </c>
      <c r="L27" s="175">
        <v>21</v>
      </c>
      <c r="M27" s="175">
        <f t="shared" si="8"/>
        <v>0</v>
      </c>
      <c r="N27" s="168">
        <v>0.19694999999999999</v>
      </c>
      <c r="O27" s="168">
        <f t="shared" si="9"/>
        <v>27.69708</v>
      </c>
      <c r="P27" s="168">
        <v>0</v>
      </c>
      <c r="Q27" s="168">
        <f t="shared" si="10"/>
        <v>0</v>
      </c>
      <c r="R27" s="168"/>
      <c r="S27" s="168"/>
      <c r="T27" s="169">
        <v>2.5000000000000001E-2</v>
      </c>
      <c r="U27" s="168">
        <f t="shared" si="11"/>
        <v>3.52</v>
      </c>
      <c r="V27" s="158"/>
      <c r="W27" s="158"/>
      <c r="X27" s="158"/>
      <c r="Y27" s="158"/>
      <c r="Z27" s="158"/>
      <c r="AA27" s="158"/>
      <c r="AB27" s="158"/>
      <c r="AC27" s="158"/>
      <c r="AD27" s="158"/>
      <c r="AE27" s="158" t="s">
        <v>104</v>
      </c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</row>
    <row r="28" spans="1:60" outlineLevel="1" x14ac:dyDescent="0.2">
      <c r="A28" s="159">
        <v>18</v>
      </c>
      <c r="B28" s="165" t="s">
        <v>140</v>
      </c>
      <c r="C28" s="192" t="s">
        <v>141</v>
      </c>
      <c r="D28" s="167" t="s">
        <v>142</v>
      </c>
      <c r="E28" s="173">
        <v>125.9714</v>
      </c>
      <c r="F28" s="175"/>
      <c r="G28" s="175"/>
      <c r="H28" s="175">
        <v>0</v>
      </c>
      <c r="I28" s="175">
        <f t="shared" si="6"/>
        <v>0</v>
      </c>
      <c r="J28" s="175">
        <v>300</v>
      </c>
      <c r="K28" s="175">
        <f t="shared" si="7"/>
        <v>37791.42</v>
      </c>
      <c r="L28" s="175">
        <v>21</v>
      </c>
      <c r="M28" s="175">
        <f t="shared" si="8"/>
        <v>0</v>
      </c>
      <c r="N28" s="168">
        <v>0</v>
      </c>
      <c r="O28" s="168">
        <f t="shared" si="9"/>
        <v>0</v>
      </c>
      <c r="P28" s="168">
        <v>0</v>
      </c>
      <c r="Q28" s="168">
        <f t="shared" si="10"/>
        <v>0</v>
      </c>
      <c r="R28" s="168"/>
      <c r="S28" s="168"/>
      <c r="T28" s="169">
        <v>0</v>
      </c>
      <c r="U28" s="168">
        <f t="shared" si="11"/>
        <v>0</v>
      </c>
      <c r="V28" s="158"/>
      <c r="W28" s="158"/>
      <c r="X28" s="158"/>
      <c r="Y28" s="158"/>
      <c r="Z28" s="158"/>
      <c r="AA28" s="158"/>
      <c r="AB28" s="158"/>
      <c r="AC28" s="158"/>
      <c r="AD28" s="158"/>
      <c r="AE28" s="158" t="s">
        <v>104</v>
      </c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</row>
    <row r="29" spans="1:60" x14ac:dyDescent="0.2">
      <c r="A29" s="160" t="s">
        <v>99</v>
      </c>
      <c r="B29" s="166" t="s">
        <v>56</v>
      </c>
      <c r="C29" s="193" t="s">
        <v>57</v>
      </c>
      <c r="D29" s="170"/>
      <c r="E29" s="174"/>
      <c r="F29" s="176"/>
      <c r="G29" s="176">
        <f>SUMIF(AE30:AE30,"&lt;&gt;NOR",G30:G30)</f>
        <v>0</v>
      </c>
      <c r="H29" s="176"/>
      <c r="I29" s="176">
        <f>SUM(I30:I30)</f>
        <v>144.32</v>
      </c>
      <c r="J29" s="176"/>
      <c r="K29" s="176">
        <f>SUM(K30:K30)</f>
        <v>1048.78</v>
      </c>
      <c r="L29" s="176"/>
      <c r="M29" s="176">
        <f>SUM(M30:M30)</f>
        <v>0</v>
      </c>
      <c r="N29" s="171"/>
      <c r="O29" s="171">
        <f>SUM(O30:O30)</f>
        <v>4.879E-2</v>
      </c>
      <c r="P29" s="171"/>
      <c r="Q29" s="171">
        <f>SUM(Q30:Q30)</f>
        <v>0</v>
      </c>
      <c r="R29" s="171"/>
      <c r="S29" s="171"/>
      <c r="T29" s="172"/>
      <c r="U29" s="171">
        <f>SUM(U30:U30)</f>
        <v>3.74</v>
      </c>
      <c r="AE29" t="s">
        <v>100</v>
      </c>
    </row>
    <row r="30" spans="1:60" ht="22.5" outlineLevel="1" x14ac:dyDescent="0.2">
      <c r="A30" s="159">
        <v>19</v>
      </c>
      <c r="B30" s="165" t="s">
        <v>143</v>
      </c>
      <c r="C30" s="192" t="s">
        <v>144</v>
      </c>
      <c r="D30" s="167" t="s">
        <v>124</v>
      </c>
      <c r="E30" s="173">
        <v>20.5</v>
      </c>
      <c r="F30" s="175"/>
      <c r="G30" s="175"/>
      <c r="H30" s="175">
        <v>7.04</v>
      </c>
      <c r="I30" s="175">
        <f>ROUND(E30*H30,2)</f>
        <v>144.32</v>
      </c>
      <c r="J30" s="175">
        <v>51.160000000000004</v>
      </c>
      <c r="K30" s="175">
        <f>ROUND(E30*J30,2)</f>
        <v>1048.78</v>
      </c>
      <c r="L30" s="175">
        <v>21</v>
      </c>
      <c r="M30" s="175">
        <f>G30*(1+L30/100)</f>
        <v>0</v>
      </c>
      <c r="N30" s="168">
        <v>2.3800000000000002E-3</v>
      </c>
      <c r="O30" s="168">
        <f>ROUND(E30*N30,5)</f>
        <v>4.879E-2</v>
      </c>
      <c r="P30" s="168">
        <v>0</v>
      </c>
      <c r="Q30" s="168">
        <f>ROUND(E30*P30,5)</f>
        <v>0</v>
      </c>
      <c r="R30" s="168"/>
      <c r="S30" s="168"/>
      <c r="T30" s="169">
        <v>0.18232999999999999</v>
      </c>
      <c r="U30" s="168">
        <f>ROUND(E30*T30,2)</f>
        <v>3.74</v>
      </c>
      <c r="V30" s="158"/>
      <c r="W30" s="158"/>
      <c r="X30" s="158"/>
      <c r="Y30" s="158"/>
      <c r="Z30" s="158"/>
      <c r="AA30" s="158"/>
      <c r="AB30" s="158"/>
      <c r="AC30" s="158"/>
      <c r="AD30" s="158"/>
      <c r="AE30" s="158" t="s">
        <v>104</v>
      </c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</row>
    <row r="31" spans="1:60" x14ac:dyDescent="0.2">
      <c r="A31" s="160" t="s">
        <v>99</v>
      </c>
      <c r="B31" s="166" t="s">
        <v>58</v>
      </c>
      <c r="C31" s="193" t="s">
        <v>59</v>
      </c>
      <c r="D31" s="170"/>
      <c r="E31" s="174"/>
      <c r="F31" s="176"/>
      <c r="G31" s="176">
        <f>SUMIF(AE32:AE34,"&lt;&gt;NOR",G32:G34)</f>
        <v>0</v>
      </c>
      <c r="H31" s="176"/>
      <c r="I31" s="176">
        <f>SUM(I32:I34)</f>
        <v>16334.65</v>
      </c>
      <c r="J31" s="176"/>
      <c r="K31" s="176">
        <f>SUM(K32:K34)</f>
        <v>38930.100000000006</v>
      </c>
      <c r="L31" s="176"/>
      <c r="M31" s="176">
        <f>SUM(M32:M34)</f>
        <v>0</v>
      </c>
      <c r="N31" s="171"/>
      <c r="O31" s="171">
        <f>SUM(O32:O34)</f>
        <v>2.88103</v>
      </c>
      <c r="P31" s="171"/>
      <c r="Q31" s="171">
        <f>SUM(Q32:Q34)</f>
        <v>0</v>
      </c>
      <c r="R31" s="171"/>
      <c r="S31" s="171"/>
      <c r="T31" s="172"/>
      <c r="U31" s="171">
        <f>SUM(U32:U34)</f>
        <v>115.83000000000001</v>
      </c>
      <c r="AE31" t="s">
        <v>100</v>
      </c>
    </row>
    <row r="32" spans="1:60" outlineLevel="1" x14ac:dyDescent="0.2">
      <c r="A32" s="159">
        <v>20</v>
      </c>
      <c r="B32" s="165" t="s">
        <v>145</v>
      </c>
      <c r="C32" s="192" t="s">
        <v>146</v>
      </c>
      <c r="D32" s="167" t="s">
        <v>121</v>
      </c>
      <c r="E32" s="173">
        <v>91.76</v>
      </c>
      <c r="F32" s="175"/>
      <c r="G32" s="175"/>
      <c r="H32" s="175">
        <v>8.69</v>
      </c>
      <c r="I32" s="175">
        <f>ROUND(E32*H32,2)</f>
        <v>797.39</v>
      </c>
      <c r="J32" s="175">
        <v>21.71</v>
      </c>
      <c r="K32" s="175">
        <f>ROUND(E32*J32,2)</f>
        <v>1992.11</v>
      </c>
      <c r="L32" s="175">
        <v>21</v>
      </c>
      <c r="M32" s="175">
        <f>G32*(1+L32/100)</f>
        <v>0</v>
      </c>
      <c r="N32" s="168">
        <v>1.6000000000000001E-4</v>
      </c>
      <c r="O32" s="168">
        <f>ROUND(E32*N32,5)</f>
        <v>1.468E-2</v>
      </c>
      <c r="P32" s="168">
        <v>0</v>
      </c>
      <c r="Q32" s="168">
        <f>ROUND(E32*P32,5)</f>
        <v>0</v>
      </c>
      <c r="R32" s="168"/>
      <c r="S32" s="168"/>
      <c r="T32" s="169">
        <v>7.0000000000000007E-2</v>
      </c>
      <c r="U32" s="168">
        <f>ROUND(E32*T32,2)</f>
        <v>6.42</v>
      </c>
      <c r="V32" s="158"/>
      <c r="W32" s="158"/>
      <c r="X32" s="158"/>
      <c r="Y32" s="158"/>
      <c r="Z32" s="158"/>
      <c r="AA32" s="158"/>
      <c r="AB32" s="158"/>
      <c r="AC32" s="158"/>
      <c r="AD32" s="158"/>
      <c r="AE32" s="158" t="s">
        <v>104</v>
      </c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</row>
    <row r="33" spans="1:60" outlineLevel="1" x14ac:dyDescent="0.2">
      <c r="A33" s="159">
        <v>21</v>
      </c>
      <c r="B33" s="165" t="s">
        <v>147</v>
      </c>
      <c r="C33" s="192" t="s">
        <v>148</v>
      </c>
      <c r="D33" s="167" t="s">
        <v>121</v>
      </c>
      <c r="E33" s="173">
        <v>114.7</v>
      </c>
      <c r="F33" s="175"/>
      <c r="G33" s="175"/>
      <c r="H33" s="175">
        <v>42.9</v>
      </c>
      <c r="I33" s="175">
        <f>ROUND(E33*H33,2)</f>
        <v>4920.63</v>
      </c>
      <c r="J33" s="175">
        <v>240.1</v>
      </c>
      <c r="K33" s="175">
        <f>ROUND(E33*J33,2)</f>
        <v>27539.47</v>
      </c>
      <c r="L33" s="175">
        <v>21</v>
      </c>
      <c r="M33" s="175">
        <f>G33*(1+L33/100)</f>
        <v>0</v>
      </c>
      <c r="N33" s="168">
        <v>2.453E-2</v>
      </c>
      <c r="O33" s="168">
        <f>ROUND(E33*N33,5)</f>
        <v>2.81359</v>
      </c>
      <c r="P33" s="168">
        <v>0</v>
      </c>
      <c r="Q33" s="168">
        <f>ROUND(E33*P33,5)</f>
        <v>0</v>
      </c>
      <c r="R33" s="168"/>
      <c r="S33" s="168"/>
      <c r="T33" s="169">
        <v>0.68884000000000001</v>
      </c>
      <c r="U33" s="168">
        <f>ROUND(E33*T33,2)</f>
        <v>79.010000000000005</v>
      </c>
      <c r="V33" s="158"/>
      <c r="W33" s="158"/>
      <c r="X33" s="158"/>
      <c r="Y33" s="158"/>
      <c r="Z33" s="158"/>
      <c r="AA33" s="158"/>
      <c r="AB33" s="158"/>
      <c r="AC33" s="158"/>
      <c r="AD33" s="158"/>
      <c r="AE33" s="158" t="s">
        <v>104</v>
      </c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</row>
    <row r="34" spans="1:60" ht="22.5" outlineLevel="1" x14ac:dyDescent="0.2">
      <c r="A34" s="159">
        <v>22</v>
      </c>
      <c r="B34" s="165" t="s">
        <v>149</v>
      </c>
      <c r="C34" s="192" t="s">
        <v>150</v>
      </c>
      <c r="D34" s="167" t="s">
        <v>121</v>
      </c>
      <c r="E34" s="173">
        <v>114.7</v>
      </c>
      <c r="F34" s="175"/>
      <c r="G34" s="175"/>
      <c r="H34" s="175">
        <v>92.56</v>
      </c>
      <c r="I34" s="175">
        <f>ROUND(E34*H34,2)</f>
        <v>10616.63</v>
      </c>
      <c r="J34" s="175">
        <v>81.94</v>
      </c>
      <c r="K34" s="175">
        <f>ROUND(E34*J34,2)</f>
        <v>9398.52</v>
      </c>
      <c r="L34" s="175">
        <v>21</v>
      </c>
      <c r="M34" s="175">
        <f>G34*(1+L34/100)</f>
        <v>0</v>
      </c>
      <c r="N34" s="168">
        <v>4.6000000000000001E-4</v>
      </c>
      <c r="O34" s="168">
        <f>ROUND(E34*N34,5)</f>
        <v>5.2760000000000001E-2</v>
      </c>
      <c r="P34" s="168">
        <v>0</v>
      </c>
      <c r="Q34" s="168">
        <f>ROUND(E34*P34,5)</f>
        <v>0</v>
      </c>
      <c r="R34" s="168"/>
      <c r="S34" s="168"/>
      <c r="T34" s="169">
        <v>0.26500000000000001</v>
      </c>
      <c r="U34" s="168">
        <f>ROUND(E34*T34,2)</f>
        <v>30.4</v>
      </c>
      <c r="V34" s="158"/>
      <c r="W34" s="158"/>
      <c r="X34" s="158"/>
      <c r="Y34" s="158"/>
      <c r="Z34" s="158"/>
      <c r="AA34" s="158"/>
      <c r="AB34" s="158"/>
      <c r="AC34" s="158"/>
      <c r="AD34" s="158"/>
      <c r="AE34" s="158" t="s">
        <v>104</v>
      </c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</row>
    <row r="35" spans="1:60" x14ac:dyDescent="0.2">
      <c r="A35" s="160" t="s">
        <v>99</v>
      </c>
      <c r="B35" s="166" t="s">
        <v>60</v>
      </c>
      <c r="C35" s="193" t="s">
        <v>61</v>
      </c>
      <c r="D35" s="170"/>
      <c r="E35" s="174"/>
      <c r="F35" s="176"/>
      <c r="G35" s="176">
        <f>SUMIF(AE36:AE36,"&lt;&gt;NOR",G36:G36)</f>
        <v>0</v>
      </c>
      <c r="H35" s="176"/>
      <c r="I35" s="176">
        <f>SUM(I36:I36)</f>
        <v>6472.8</v>
      </c>
      <c r="J35" s="176"/>
      <c r="K35" s="176">
        <f>SUM(K36:K36)</f>
        <v>2672.2</v>
      </c>
      <c r="L35" s="176"/>
      <c r="M35" s="176">
        <f>SUM(M36:M36)</f>
        <v>0</v>
      </c>
      <c r="N35" s="171"/>
      <c r="O35" s="171">
        <f>SUM(O36:O36)</f>
        <v>6.8612299999999999</v>
      </c>
      <c r="P35" s="171"/>
      <c r="Q35" s="171">
        <f>SUM(Q36:Q36)</f>
        <v>0</v>
      </c>
      <c r="R35" s="171"/>
      <c r="S35" s="171"/>
      <c r="T35" s="172"/>
      <c r="U35" s="171">
        <f>SUM(U36:U36)</f>
        <v>8.43</v>
      </c>
      <c r="AE35" t="s">
        <v>100</v>
      </c>
    </row>
    <row r="36" spans="1:60" ht="22.5" outlineLevel="1" x14ac:dyDescent="0.2">
      <c r="A36" s="159">
        <v>23</v>
      </c>
      <c r="B36" s="165" t="s">
        <v>151</v>
      </c>
      <c r="C36" s="192" t="s">
        <v>152</v>
      </c>
      <c r="D36" s="167" t="s">
        <v>124</v>
      </c>
      <c r="E36" s="173">
        <v>31</v>
      </c>
      <c r="F36" s="175"/>
      <c r="G36" s="175"/>
      <c r="H36" s="175">
        <v>208.8</v>
      </c>
      <c r="I36" s="175">
        <f>ROUND(E36*H36,2)</f>
        <v>6472.8</v>
      </c>
      <c r="J36" s="175">
        <v>86.199999999999989</v>
      </c>
      <c r="K36" s="175">
        <f>ROUND(E36*J36,2)</f>
        <v>2672.2</v>
      </c>
      <c r="L36" s="175">
        <v>21</v>
      </c>
      <c r="M36" s="175">
        <f>G36*(1+L36/100)</f>
        <v>0</v>
      </c>
      <c r="N36" s="168">
        <v>0.22133</v>
      </c>
      <c r="O36" s="168">
        <f>ROUND(E36*N36,5)</f>
        <v>6.8612299999999999</v>
      </c>
      <c r="P36" s="168">
        <v>0</v>
      </c>
      <c r="Q36" s="168">
        <f>ROUND(E36*P36,5)</f>
        <v>0</v>
      </c>
      <c r="R36" s="168"/>
      <c r="S36" s="168"/>
      <c r="T36" s="169">
        <v>0.27200000000000002</v>
      </c>
      <c r="U36" s="168">
        <f>ROUND(E36*T36,2)</f>
        <v>8.43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 t="s">
        <v>104</v>
      </c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</row>
    <row r="37" spans="1:60" x14ac:dyDescent="0.2">
      <c r="A37" s="160" t="s">
        <v>99</v>
      </c>
      <c r="B37" s="166" t="s">
        <v>62</v>
      </c>
      <c r="C37" s="193" t="s">
        <v>63</v>
      </c>
      <c r="D37" s="170"/>
      <c r="E37" s="174"/>
      <c r="F37" s="176"/>
      <c r="G37" s="176">
        <f>SUMIF(AE38:AE38,"&lt;&gt;NOR",G38:G38)</f>
        <v>0</v>
      </c>
      <c r="H37" s="176"/>
      <c r="I37" s="176">
        <f>SUM(I38:I38)</f>
        <v>1921.7</v>
      </c>
      <c r="J37" s="176"/>
      <c r="K37" s="176">
        <f>SUM(K38:K38)</f>
        <v>5228.3</v>
      </c>
      <c r="L37" s="176"/>
      <c r="M37" s="176">
        <f>SUM(M38:M38)</f>
        <v>0</v>
      </c>
      <c r="N37" s="171"/>
      <c r="O37" s="171">
        <f>SUM(O38:O38)</f>
        <v>0.1331</v>
      </c>
      <c r="P37" s="171"/>
      <c r="Q37" s="171">
        <f>SUM(Q38:Q38)</f>
        <v>0</v>
      </c>
      <c r="R37" s="171"/>
      <c r="S37" s="171"/>
      <c r="T37" s="172"/>
      <c r="U37" s="171">
        <f>SUM(U38:U38)</f>
        <v>19.47</v>
      </c>
      <c r="AE37" t="s">
        <v>100</v>
      </c>
    </row>
    <row r="38" spans="1:60" outlineLevel="1" x14ac:dyDescent="0.2">
      <c r="A38" s="159">
        <v>24</v>
      </c>
      <c r="B38" s="165" t="s">
        <v>153</v>
      </c>
      <c r="C38" s="192" t="s">
        <v>154</v>
      </c>
      <c r="D38" s="167" t="s">
        <v>121</v>
      </c>
      <c r="E38" s="173">
        <v>110</v>
      </c>
      <c r="F38" s="175"/>
      <c r="G38" s="175"/>
      <c r="H38" s="175">
        <v>17.47</v>
      </c>
      <c r="I38" s="175">
        <f>ROUND(E38*H38,2)</f>
        <v>1921.7</v>
      </c>
      <c r="J38" s="175">
        <v>47.53</v>
      </c>
      <c r="K38" s="175">
        <f>ROUND(E38*J38,2)</f>
        <v>5228.3</v>
      </c>
      <c r="L38" s="175">
        <v>21</v>
      </c>
      <c r="M38" s="175">
        <f>G38*(1+L38/100)</f>
        <v>0</v>
      </c>
      <c r="N38" s="168">
        <v>1.2099999999999999E-3</v>
      </c>
      <c r="O38" s="168">
        <f>ROUND(E38*N38,5)</f>
        <v>0.1331</v>
      </c>
      <c r="P38" s="168">
        <v>0</v>
      </c>
      <c r="Q38" s="168">
        <f>ROUND(E38*P38,5)</f>
        <v>0</v>
      </c>
      <c r="R38" s="168"/>
      <c r="S38" s="168"/>
      <c r="T38" s="169">
        <v>0.17699999999999999</v>
      </c>
      <c r="U38" s="168">
        <f>ROUND(E38*T38,2)</f>
        <v>19.47</v>
      </c>
      <c r="V38" s="158"/>
      <c r="W38" s="158"/>
      <c r="X38" s="158"/>
      <c r="Y38" s="158"/>
      <c r="Z38" s="158"/>
      <c r="AA38" s="158"/>
      <c r="AB38" s="158"/>
      <c r="AC38" s="158"/>
      <c r="AD38" s="158"/>
      <c r="AE38" s="158" t="s">
        <v>104</v>
      </c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</row>
    <row r="39" spans="1:60" x14ac:dyDescent="0.2">
      <c r="A39" s="160" t="s">
        <v>99</v>
      </c>
      <c r="B39" s="166" t="s">
        <v>64</v>
      </c>
      <c r="C39" s="193" t="s">
        <v>65</v>
      </c>
      <c r="D39" s="170"/>
      <c r="E39" s="174"/>
      <c r="F39" s="176"/>
      <c r="G39" s="176">
        <f>SUMIF(AE40:AE41,"&lt;&gt;NOR",G40:G41)</f>
        <v>0</v>
      </c>
      <c r="H39" s="176"/>
      <c r="I39" s="176">
        <f>SUM(I40:I41)</f>
        <v>0</v>
      </c>
      <c r="J39" s="176"/>
      <c r="K39" s="176">
        <f>SUM(K40:K41)</f>
        <v>2149.4699999999998</v>
      </c>
      <c r="L39" s="176"/>
      <c r="M39" s="176">
        <f>SUM(M40:M41)</f>
        <v>0</v>
      </c>
      <c r="N39" s="171"/>
      <c r="O39" s="171">
        <f>SUM(O40:O41)</f>
        <v>0</v>
      </c>
      <c r="P39" s="171"/>
      <c r="Q39" s="171">
        <f>SUM(Q40:Q41)</f>
        <v>1.67462</v>
      </c>
      <c r="R39" s="171"/>
      <c r="S39" s="171"/>
      <c r="T39" s="172"/>
      <c r="U39" s="171">
        <f>SUM(U40:U41)</f>
        <v>9.64</v>
      </c>
      <c r="AE39" t="s">
        <v>100</v>
      </c>
    </row>
    <row r="40" spans="1:60" outlineLevel="1" x14ac:dyDescent="0.2">
      <c r="A40" s="159">
        <v>25</v>
      </c>
      <c r="B40" s="165" t="s">
        <v>155</v>
      </c>
      <c r="C40" s="192" t="s">
        <v>156</v>
      </c>
      <c r="D40" s="167" t="s">
        <v>121</v>
      </c>
      <c r="E40" s="173">
        <v>22.94</v>
      </c>
      <c r="F40" s="175"/>
      <c r="G40" s="175"/>
      <c r="H40" s="175">
        <v>0</v>
      </c>
      <c r="I40" s="175">
        <f>ROUND(E40*H40,2)</f>
        <v>0</v>
      </c>
      <c r="J40" s="175">
        <v>44.6</v>
      </c>
      <c r="K40" s="175">
        <f>ROUND(E40*J40,2)</f>
        <v>1023.12</v>
      </c>
      <c r="L40" s="175">
        <v>21</v>
      </c>
      <c r="M40" s="175">
        <f>G40*(1+L40/100)</f>
        <v>0</v>
      </c>
      <c r="N40" s="168">
        <v>0</v>
      </c>
      <c r="O40" s="168">
        <f>ROUND(E40*N40,5)</f>
        <v>0</v>
      </c>
      <c r="P40" s="168">
        <v>5.8999999999999997E-2</v>
      </c>
      <c r="Q40" s="168">
        <f>ROUND(E40*P40,5)</f>
        <v>1.3534600000000001</v>
      </c>
      <c r="R40" s="168"/>
      <c r="S40" s="168"/>
      <c r="T40" s="169">
        <v>0.2</v>
      </c>
      <c r="U40" s="168">
        <f>ROUND(E40*T40,2)</f>
        <v>4.59</v>
      </c>
      <c r="V40" s="158"/>
      <c r="W40" s="158"/>
      <c r="X40" s="158"/>
      <c r="Y40" s="158"/>
      <c r="Z40" s="158"/>
      <c r="AA40" s="158"/>
      <c r="AB40" s="158"/>
      <c r="AC40" s="158"/>
      <c r="AD40" s="158"/>
      <c r="AE40" s="158" t="s">
        <v>104</v>
      </c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</row>
    <row r="41" spans="1:60" outlineLevel="1" x14ac:dyDescent="0.2">
      <c r="A41" s="159">
        <v>26</v>
      </c>
      <c r="B41" s="165" t="s">
        <v>157</v>
      </c>
      <c r="C41" s="192" t="s">
        <v>158</v>
      </c>
      <c r="D41" s="167" t="s">
        <v>121</v>
      </c>
      <c r="E41" s="173">
        <v>22.94</v>
      </c>
      <c r="F41" s="175"/>
      <c r="G41" s="175"/>
      <c r="H41" s="175">
        <v>0</v>
      </c>
      <c r="I41" s="175">
        <f>ROUND(E41*H41,2)</f>
        <v>0</v>
      </c>
      <c r="J41" s="175">
        <v>49.1</v>
      </c>
      <c r="K41" s="175">
        <f>ROUND(E41*J41,2)</f>
        <v>1126.3499999999999</v>
      </c>
      <c r="L41" s="175">
        <v>21</v>
      </c>
      <c r="M41" s="175">
        <f>G41*(1+L41/100)</f>
        <v>0</v>
      </c>
      <c r="N41" s="168">
        <v>0</v>
      </c>
      <c r="O41" s="168">
        <f>ROUND(E41*N41,5)</f>
        <v>0</v>
      </c>
      <c r="P41" s="168">
        <v>1.4E-2</v>
      </c>
      <c r="Q41" s="168">
        <f>ROUND(E41*P41,5)</f>
        <v>0.32116</v>
      </c>
      <c r="R41" s="168"/>
      <c r="S41" s="168"/>
      <c r="T41" s="169">
        <v>0.22</v>
      </c>
      <c r="U41" s="168">
        <f>ROUND(E41*T41,2)</f>
        <v>5.05</v>
      </c>
      <c r="V41" s="158"/>
      <c r="W41" s="158"/>
      <c r="X41" s="158"/>
      <c r="Y41" s="158"/>
      <c r="Z41" s="158"/>
      <c r="AA41" s="158"/>
      <c r="AB41" s="158"/>
      <c r="AC41" s="158"/>
      <c r="AD41" s="158"/>
      <c r="AE41" s="158" t="s">
        <v>104</v>
      </c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</row>
    <row r="42" spans="1:60" x14ac:dyDescent="0.2">
      <c r="A42" s="160" t="s">
        <v>99</v>
      </c>
      <c r="B42" s="166" t="s">
        <v>66</v>
      </c>
      <c r="C42" s="193" t="s">
        <v>67</v>
      </c>
      <c r="D42" s="170"/>
      <c r="E42" s="174"/>
      <c r="F42" s="176"/>
      <c r="G42" s="176">
        <f>SUMIF(AE43:AE44,"&lt;&gt;NOR",G43:G44)</f>
        <v>0</v>
      </c>
      <c r="H42" s="176"/>
      <c r="I42" s="176">
        <f>SUM(I43:I44)</f>
        <v>0</v>
      </c>
      <c r="J42" s="176"/>
      <c r="K42" s="176">
        <f>SUM(K43:K44)</f>
        <v>25792.46</v>
      </c>
      <c r="L42" s="176"/>
      <c r="M42" s="176">
        <f>SUM(M43:M44)</f>
        <v>0</v>
      </c>
      <c r="N42" s="171"/>
      <c r="O42" s="171">
        <f>SUM(O43:O44)</f>
        <v>0</v>
      </c>
      <c r="P42" s="171"/>
      <c r="Q42" s="171">
        <f>SUM(Q43:Q44)</f>
        <v>0</v>
      </c>
      <c r="R42" s="171"/>
      <c r="S42" s="171"/>
      <c r="T42" s="172"/>
      <c r="U42" s="171">
        <f>SUM(U43:U44)</f>
        <v>60.71</v>
      </c>
      <c r="AE42" t="s">
        <v>100</v>
      </c>
    </row>
    <row r="43" spans="1:60" outlineLevel="1" x14ac:dyDescent="0.2">
      <c r="A43" s="159">
        <v>27</v>
      </c>
      <c r="B43" s="165" t="s">
        <v>159</v>
      </c>
      <c r="C43" s="192" t="s">
        <v>160</v>
      </c>
      <c r="D43" s="167" t="s">
        <v>142</v>
      </c>
      <c r="E43" s="173">
        <v>147.93680000000001</v>
      </c>
      <c r="F43" s="175"/>
      <c r="G43" s="175"/>
      <c r="H43" s="175">
        <v>0</v>
      </c>
      <c r="I43" s="175">
        <f>ROUND(E43*H43,2)</f>
        <v>0</v>
      </c>
      <c r="J43" s="175">
        <v>169</v>
      </c>
      <c r="K43" s="175">
        <f>ROUND(E43*J43,2)</f>
        <v>25001.32</v>
      </c>
      <c r="L43" s="175">
        <v>21</v>
      </c>
      <c r="M43" s="175">
        <f>G43*(1+L43/100)</f>
        <v>0</v>
      </c>
      <c r="N43" s="168">
        <v>0</v>
      </c>
      <c r="O43" s="168">
        <f>ROUND(E43*N43,5)</f>
        <v>0</v>
      </c>
      <c r="P43" s="168">
        <v>0</v>
      </c>
      <c r="Q43" s="168">
        <f>ROUND(E43*P43,5)</f>
        <v>0</v>
      </c>
      <c r="R43" s="168"/>
      <c r="S43" s="168"/>
      <c r="T43" s="169">
        <v>0.39</v>
      </c>
      <c r="U43" s="168">
        <f>ROUND(E43*T43,2)</f>
        <v>57.7</v>
      </c>
      <c r="V43" s="158"/>
      <c r="W43" s="158"/>
      <c r="X43" s="158"/>
      <c r="Y43" s="158"/>
      <c r="Z43" s="158"/>
      <c r="AA43" s="158"/>
      <c r="AB43" s="158"/>
      <c r="AC43" s="158"/>
      <c r="AD43" s="158"/>
      <c r="AE43" s="158" t="s">
        <v>104</v>
      </c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</row>
    <row r="44" spans="1:60" outlineLevel="1" x14ac:dyDescent="0.2">
      <c r="A44" s="159">
        <v>28</v>
      </c>
      <c r="B44" s="165" t="s">
        <v>161</v>
      </c>
      <c r="C44" s="192" t="s">
        <v>162</v>
      </c>
      <c r="D44" s="167" t="s">
        <v>142</v>
      </c>
      <c r="E44" s="173">
        <v>3.2029999999999998</v>
      </c>
      <c r="F44" s="175"/>
      <c r="G44" s="175"/>
      <c r="H44" s="175">
        <v>0</v>
      </c>
      <c r="I44" s="175">
        <f>ROUND(E44*H44,2)</f>
        <v>0</v>
      </c>
      <c r="J44" s="175">
        <v>247</v>
      </c>
      <c r="K44" s="175">
        <f>ROUND(E44*J44,2)</f>
        <v>791.14</v>
      </c>
      <c r="L44" s="175">
        <v>21</v>
      </c>
      <c r="M44" s="175">
        <f>G44*(1+L44/100)</f>
        <v>0</v>
      </c>
      <c r="N44" s="168">
        <v>0</v>
      </c>
      <c r="O44" s="168">
        <f>ROUND(E44*N44,5)</f>
        <v>0</v>
      </c>
      <c r="P44" s="168">
        <v>0</v>
      </c>
      <c r="Q44" s="168">
        <f>ROUND(E44*P44,5)</f>
        <v>0</v>
      </c>
      <c r="R44" s="168"/>
      <c r="S44" s="168"/>
      <c r="T44" s="169">
        <v>0.9385</v>
      </c>
      <c r="U44" s="168">
        <f>ROUND(E44*T44,2)</f>
        <v>3.01</v>
      </c>
      <c r="V44" s="158"/>
      <c r="W44" s="158"/>
      <c r="X44" s="158"/>
      <c r="Y44" s="158"/>
      <c r="Z44" s="158"/>
      <c r="AA44" s="158"/>
      <c r="AB44" s="158"/>
      <c r="AC44" s="158"/>
      <c r="AD44" s="158"/>
      <c r="AE44" s="158" t="s">
        <v>104</v>
      </c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</row>
    <row r="45" spans="1:60" x14ac:dyDescent="0.2">
      <c r="A45" s="160" t="s">
        <v>99</v>
      </c>
      <c r="B45" s="166" t="s">
        <v>68</v>
      </c>
      <c r="C45" s="193" t="s">
        <v>69</v>
      </c>
      <c r="D45" s="170"/>
      <c r="E45" s="174"/>
      <c r="F45" s="176"/>
      <c r="G45" s="176">
        <v>0</v>
      </c>
      <c r="H45" s="176"/>
      <c r="I45" s="176">
        <f>SUM(I46:I52)</f>
        <v>59700</v>
      </c>
      <c r="J45" s="176"/>
      <c r="K45" s="176">
        <f>SUM(K46:K52)</f>
        <v>5602</v>
      </c>
      <c r="L45" s="176"/>
      <c r="M45" s="176">
        <f>SUM(M46:M52)</f>
        <v>0</v>
      </c>
      <c r="N45" s="171"/>
      <c r="O45" s="171">
        <f>SUM(O46:O52)</f>
        <v>0</v>
      </c>
      <c r="P45" s="171"/>
      <c r="Q45" s="171">
        <f>SUM(Q46:Q52)</f>
        <v>0</v>
      </c>
      <c r="R45" s="171"/>
      <c r="S45" s="171"/>
      <c r="T45" s="172"/>
      <c r="U45" s="171">
        <f>SUM(U46:U52)</f>
        <v>0</v>
      </c>
      <c r="AE45" t="s">
        <v>100</v>
      </c>
    </row>
    <row r="46" spans="1:60" outlineLevel="1" x14ac:dyDescent="0.2">
      <c r="A46" s="159">
        <v>29</v>
      </c>
      <c r="B46" s="165" t="s">
        <v>163</v>
      </c>
      <c r="C46" s="192" t="s">
        <v>164</v>
      </c>
      <c r="D46" s="167" t="s">
        <v>165</v>
      </c>
      <c r="E46" s="173">
        <v>1</v>
      </c>
      <c r="F46" s="175"/>
      <c r="G46" s="175"/>
      <c r="H46" s="175">
        <v>25300</v>
      </c>
      <c r="I46" s="175">
        <f t="shared" ref="I46:I52" si="12">ROUND(E46*H46,2)</f>
        <v>25300</v>
      </c>
      <c r="J46" s="175">
        <v>0</v>
      </c>
      <c r="K46" s="175">
        <f t="shared" ref="K46:K52" si="13">ROUND(E46*J46,2)</f>
        <v>0</v>
      </c>
      <c r="L46" s="175">
        <v>21</v>
      </c>
      <c r="M46" s="175">
        <f t="shared" ref="M46:M52" si="14">G46*(1+L46/100)</f>
        <v>0</v>
      </c>
      <c r="N46" s="168">
        <v>0</v>
      </c>
      <c r="O46" s="168">
        <f t="shared" ref="O46:O52" si="15">ROUND(E46*N46,5)</f>
        <v>0</v>
      </c>
      <c r="P46" s="168">
        <v>0</v>
      </c>
      <c r="Q46" s="168">
        <f t="shared" ref="Q46:Q52" si="16">ROUND(E46*P46,5)</f>
        <v>0</v>
      </c>
      <c r="R46" s="168"/>
      <c r="S46" s="168"/>
      <c r="T46" s="169">
        <v>0</v>
      </c>
      <c r="U46" s="168">
        <f t="shared" ref="U46:U52" si="17">ROUND(E46*T46,2)</f>
        <v>0</v>
      </c>
      <c r="V46" s="158"/>
      <c r="W46" s="158"/>
      <c r="X46" s="158"/>
      <c r="Y46" s="158"/>
      <c r="Z46" s="158"/>
      <c r="AA46" s="158"/>
      <c r="AB46" s="158"/>
      <c r="AC46" s="158"/>
      <c r="AD46" s="158"/>
      <c r="AE46" s="158" t="s">
        <v>104</v>
      </c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</row>
    <row r="47" spans="1:60" outlineLevel="1" x14ac:dyDescent="0.2">
      <c r="A47" s="159">
        <v>30</v>
      </c>
      <c r="B47" s="165" t="s">
        <v>166</v>
      </c>
      <c r="C47" s="192" t="s">
        <v>167</v>
      </c>
      <c r="D47" s="167" t="s">
        <v>165</v>
      </c>
      <c r="E47" s="173">
        <v>1</v>
      </c>
      <c r="F47" s="175"/>
      <c r="G47" s="175"/>
      <c r="H47" s="175">
        <v>10500</v>
      </c>
      <c r="I47" s="175">
        <f t="shared" si="12"/>
        <v>10500</v>
      </c>
      <c r="J47" s="175">
        <v>0</v>
      </c>
      <c r="K47" s="175">
        <f t="shared" si="13"/>
        <v>0</v>
      </c>
      <c r="L47" s="175">
        <v>21</v>
      </c>
      <c r="M47" s="175">
        <f t="shared" si="14"/>
        <v>0</v>
      </c>
      <c r="N47" s="168">
        <v>0</v>
      </c>
      <c r="O47" s="168">
        <f t="shared" si="15"/>
        <v>0</v>
      </c>
      <c r="P47" s="168">
        <v>0</v>
      </c>
      <c r="Q47" s="168">
        <f t="shared" si="16"/>
        <v>0</v>
      </c>
      <c r="R47" s="168"/>
      <c r="S47" s="168"/>
      <c r="T47" s="169">
        <v>0</v>
      </c>
      <c r="U47" s="168">
        <f t="shared" si="17"/>
        <v>0</v>
      </c>
      <c r="V47" s="158"/>
      <c r="W47" s="158"/>
      <c r="X47" s="158"/>
      <c r="Y47" s="158"/>
      <c r="Z47" s="158"/>
      <c r="AA47" s="158"/>
      <c r="AB47" s="158"/>
      <c r="AC47" s="158"/>
      <c r="AD47" s="158"/>
      <c r="AE47" s="158" t="s">
        <v>104</v>
      </c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</row>
    <row r="48" spans="1:60" outlineLevel="1" x14ac:dyDescent="0.2">
      <c r="A48" s="159">
        <v>31</v>
      </c>
      <c r="B48" s="165" t="s">
        <v>168</v>
      </c>
      <c r="C48" s="192" t="s">
        <v>169</v>
      </c>
      <c r="D48" s="167" t="s">
        <v>165</v>
      </c>
      <c r="E48" s="173">
        <v>1</v>
      </c>
      <c r="F48" s="175"/>
      <c r="G48" s="175"/>
      <c r="H48" s="175">
        <v>14500</v>
      </c>
      <c r="I48" s="175">
        <f t="shared" si="12"/>
        <v>14500</v>
      </c>
      <c r="J48" s="175">
        <v>0</v>
      </c>
      <c r="K48" s="175">
        <f t="shared" si="13"/>
        <v>0</v>
      </c>
      <c r="L48" s="175">
        <v>21</v>
      </c>
      <c r="M48" s="175">
        <f t="shared" si="14"/>
        <v>0</v>
      </c>
      <c r="N48" s="168">
        <v>0</v>
      </c>
      <c r="O48" s="168">
        <f t="shared" si="15"/>
        <v>0</v>
      </c>
      <c r="P48" s="168">
        <v>0</v>
      </c>
      <c r="Q48" s="168">
        <f t="shared" si="16"/>
        <v>0</v>
      </c>
      <c r="R48" s="168"/>
      <c r="S48" s="168"/>
      <c r="T48" s="169">
        <v>0</v>
      </c>
      <c r="U48" s="168">
        <f t="shared" si="17"/>
        <v>0</v>
      </c>
      <c r="V48" s="158"/>
      <c r="W48" s="158"/>
      <c r="X48" s="158"/>
      <c r="Y48" s="158"/>
      <c r="Z48" s="158"/>
      <c r="AA48" s="158"/>
      <c r="AB48" s="158"/>
      <c r="AC48" s="158"/>
      <c r="AD48" s="158"/>
      <c r="AE48" s="158" t="s">
        <v>104</v>
      </c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</row>
    <row r="49" spans="1:60" outlineLevel="1" x14ac:dyDescent="0.2">
      <c r="A49" s="159">
        <v>32</v>
      </c>
      <c r="B49" s="165" t="s">
        <v>170</v>
      </c>
      <c r="C49" s="192" t="s">
        <v>171</v>
      </c>
      <c r="D49" s="167" t="s">
        <v>165</v>
      </c>
      <c r="E49" s="173">
        <v>1</v>
      </c>
      <c r="F49" s="175"/>
      <c r="G49" s="175"/>
      <c r="H49" s="175">
        <v>5800</v>
      </c>
      <c r="I49" s="175">
        <f t="shared" si="12"/>
        <v>5800</v>
      </c>
      <c r="J49" s="175">
        <v>0</v>
      </c>
      <c r="K49" s="175">
        <f t="shared" si="13"/>
        <v>0</v>
      </c>
      <c r="L49" s="175">
        <v>21</v>
      </c>
      <c r="M49" s="175">
        <f t="shared" si="14"/>
        <v>0</v>
      </c>
      <c r="N49" s="168">
        <v>0</v>
      </c>
      <c r="O49" s="168">
        <f t="shared" si="15"/>
        <v>0</v>
      </c>
      <c r="P49" s="168">
        <v>0</v>
      </c>
      <c r="Q49" s="168">
        <f t="shared" si="16"/>
        <v>0</v>
      </c>
      <c r="R49" s="168"/>
      <c r="S49" s="168"/>
      <c r="T49" s="169">
        <v>0</v>
      </c>
      <c r="U49" s="168">
        <f t="shared" si="17"/>
        <v>0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 t="s">
        <v>104</v>
      </c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</row>
    <row r="50" spans="1:60" outlineLevel="1" x14ac:dyDescent="0.2">
      <c r="A50" s="159">
        <v>33</v>
      </c>
      <c r="B50" s="165" t="s">
        <v>172</v>
      </c>
      <c r="C50" s="192" t="s">
        <v>173</v>
      </c>
      <c r="D50" s="167" t="s">
        <v>165</v>
      </c>
      <c r="E50" s="173">
        <v>1</v>
      </c>
      <c r="F50" s="175"/>
      <c r="G50" s="175"/>
      <c r="H50" s="175">
        <v>3600</v>
      </c>
      <c r="I50" s="175">
        <f t="shared" si="12"/>
        <v>3600</v>
      </c>
      <c r="J50" s="175">
        <v>0</v>
      </c>
      <c r="K50" s="175">
        <f t="shared" si="13"/>
        <v>0</v>
      </c>
      <c r="L50" s="175">
        <v>21</v>
      </c>
      <c r="M50" s="175">
        <f t="shared" si="14"/>
        <v>0</v>
      </c>
      <c r="N50" s="168">
        <v>0</v>
      </c>
      <c r="O50" s="168">
        <f t="shared" si="15"/>
        <v>0</v>
      </c>
      <c r="P50" s="168">
        <v>0</v>
      </c>
      <c r="Q50" s="168">
        <f t="shared" si="16"/>
        <v>0</v>
      </c>
      <c r="R50" s="168"/>
      <c r="S50" s="168"/>
      <c r="T50" s="169">
        <v>0</v>
      </c>
      <c r="U50" s="168">
        <f t="shared" si="17"/>
        <v>0</v>
      </c>
      <c r="V50" s="158"/>
      <c r="W50" s="158"/>
      <c r="X50" s="158"/>
      <c r="Y50" s="158"/>
      <c r="Z50" s="158"/>
      <c r="AA50" s="158"/>
      <c r="AB50" s="158"/>
      <c r="AC50" s="158"/>
      <c r="AD50" s="158"/>
      <c r="AE50" s="158" t="s">
        <v>104</v>
      </c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</row>
    <row r="51" spans="1:60" outlineLevel="1" x14ac:dyDescent="0.2">
      <c r="A51" s="159">
        <v>34</v>
      </c>
      <c r="B51" s="165" t="s">
        <v>174</v>
      </c>
      <c r="C51" s="192" t="s">
        <v>175</v>
      </c>
      <c r="D51" s="167" t="s">
        <v>165</v>
      </c>
      <c r="E51" s="173">
        <v>1</v>
      </c>
      <c r="F51" s="175"/>
      <c r="G51" s="175"/>
      <c r="H51" s="175">
        <v>0</v>
      </c>
      <c r="I51" s="175">
        <f t="shared" si="12"/>
        <v>0</v>
      </c>
      <c r="J51" s="175">
        <v>3700</v>
      </c>
      <c r="K51" s="175">
        <f t="shared" si="13"/>
        <v>3700</v>
      </c>
      <c r="L51" s="175">
        <v>21</v>
      </c>
      <c r="M51" s="175">
        <f t="shared" si="14"/>
        <v>0</v>
      </c>
      <c r="N51" s="168">
        <v>0</v>
      </c>
      <c r="O51" s="168">
        <f t="shared" si="15"/>
        <v>0</v>
      </c>
      <c r="P51" s="168">
        <v>0</v>
      </c>
      <c r="Q51" s="168">
        <f t="shared" si="16"/>
        <v>0</v>
      </c>
      <c r="R51" s="168"/>
      <c r="S51" s="168"/>
      <c r="T51" s="169">
        <v>0</v>
      </c>
      <c r="U51" s="168">
        <f t="shared" si="17"/>
        <v>0</v>
      </c>
      <c r="V51" s="158"/>
      <c r="W51" s="158"/>
      <c r="X51" s="158"/>
      <c r="Y51" s="158"/>
      <c r="Z51" s="158"/>
      <c r="AA51" s="158"/>
      <c r="AB51" s="158"/>
      <c r="AC51" s="158"/>
      <c r="AD51" s="158"/>
      <c r="AE51" s="158" t="s">
        <v>104</v>
      </c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</row>
    <row r="52" spans="1:60" outlineLevel="1" x14ac:dyDescent="0.2">
      <c r="A52" s="159">
        <v>35</v>
      </c>
      <c r="B52" s="165" t="s">
        <v>176</v>
      </c>
      <c r="C52" s="192" t="s">
        <v>177</v>
      </c>
      <c r="D52" s="167" t="s">
        <v>0</v>
      </c>
      <c r="E52" s="173">
        <v>634</v>
      </c>
      <c r="F52" s="175"/>
      <c r="G52" s="175"/>
      <c r="H52" s="175">
        <v>0</v>
      </c>
      <c r="I52" s="175">
        <f t="shared" si="12"/>
        <v>0</v>
      </c>
      <c r="J52" s="175">
        <v>3</v>
      </c>
      <c r="K52" s="175">
        <f t="shared" si="13"/>
        <v>1902</v>
      </c>
      <c r="L52" s="175">
        <v>21</v>
      </c>
      <c r="M52" s="175">
        <f t="shared" si="14"/>
        <v>0</v>
      </c>
      <c r="N52" s="168">
        <v>0</v>
      </c>
      <c r="O52" s="168">
        <f t="shared" si="15"/>
        <v>0</v>
      </c>
      <c r="P52" s="168">
        <v>0</v>
      </c>
      <c r="Q52" s="168">
        <f t="shared" si="16"/>
        <v>0</v>
      </c>
      <c r="R52" s="168"/>
      <c r="S52" s="168"/>
      <c r="T52" s="169">
        <v>0</v>
      </c>
      <c r="U52" s="168">
        <f t="shared" si="17"/>
        <v>0</v>
      </c>
      <c r="V52" s="158"/>
      <c r="W52" s="158"/>
      <c r="X52" s="158"/>
      <c r="Y52" s="158"/>
      <c r="Z52" s="158"/>
      <c r="AA52" s="158"/>
      <c r="AB52" s="158"/>
      <c r="AC52" s="158"/>
      <c r="AD52" s="158"/>
      <c r="AE52" s="158" t="s">
        <v>104</v>
      </c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</row>
    <row r="53" spans="1:60" x14ac:dyDescent="0.2">
      <c r="A53" s="160" t="s">
        <v>99</v>
      </c>
      <c r="B53" s="166" t="s">
        <v>70</v>
      </c>
      <c r="C53" s="193" t="s">
        <v>71</v>
      </c>
      <c r="D53" s="170"/>
      <c r="E53" s="174"/>
      <c r="F53" s="176"/>
      <c r="G53" s="176">
        <v>0</v>
      </c>
      <c r="H53" s="176"/>
      <c r="I53" s="176">
        <f>SUM(I54:I54)</f>
        <v>161.5</v>
      </c>
      <c r="J53" s="176"/>
      <c r="K53" s="176">
        <f>SUM(K54:K54)</f>
        <v>2132.5</v>
      </c>
      <c r="L53" s="176"/>
      <c r="M53" s="176">
        <f>SUM(M54:M54)</f>
        <v>0</v>
      </c>
      <c r="N53" s="171"/>
      <c r="O53" s="171">
        <f>SUM(O54:O54)</f>
        <v>9.2000000000000003E-4</v>
      </c>
      <c r="P53" s="171"/>
      <c r="Q53" s="171">
        <f>SUM(Q54:Q54)</f>
        <v>0</v>
      </c>
      <c r="R53" s="171"/>
      <c r="S53" s="171"/>
      <c r="T53" s="172"/>
      <c r="U53" s="171">
        <f>SUM(U54:U54)</f>
        <v>6.24</v>
      </c>
      <c r="AE53" t="s">
        <v>100</v>
      </c>
    </row>
    <row r="54" spans="1:60" outlineLevel="1" x14ac:dyDescent="0.2">
      <c r="A54" s="185">
        <v>36</v>
      </c>
      <c r="B54" s="186" t="s">
        <v>178</v>
      </c>
      <c r="C54" s="194" t="s">
        <v>179</v>
      </c>
      <c r="D54" s="187" t="s">
        <v>121</v>
      </c>
      <c r="E54" s="188">
        <v>91.76</v>
      </c>
      <c r="F54" s="189"/>
      <c r="G54" s="189"/>
      <c r="H54" s="189">
        <v>1.76</v>
      </c>
      <c r="I54" s="189">
        <f>ROUND(E54*H54,2)</f>
        <v>161.5</v>
      </c>
      <c r="J54" s="189">
        <v>23.24</v>
      </c>
      <c r="K54" s="189">
        <f>ROUND(E54*J54,2)</f>
        <v>2132.5</v>
      </c>
      <c r="L54" s="189">
        <v>21</v>
      </c>
      <c r="M54" s="189">
        <f>G54*(1+L54/100)</f>
        <v>0</v>
      </c>
      <c r="N54" s="190">
        <v>1.0000000000000001E-5</v>
      </c>
      <c r="O54" s="190">
        <f>ROUND(E54*N54,5)</f>
        <v>9.2000000000000003E-4</v>
      </c>
      <c r="P54" s="190">
        <v>0</v>
      </c>
      <c r="Q54" s="190">
        <f>ROUND(E54*P54,5)</f>
        <v>0</v>
      </c>
      <c r="R54" s="190"/>
      <c r="S54" s="190"/>
      <c r="T54" s="191">
        <v>6.8000000000000005E-2</v>
      </c>
      <c r="U54" s="190">
        <f>ROUND(E54*T54,2)</f>
        <v>6.24</v>
      </c>
      <c r="V54" s="158"/>
      <c r="W54" s="158"/>
      <c r="X54" s="158"/>
      <c r="Y54" s="158"/>
      <c r="Z54" s="158"/>
      <c r="AA54" s="158"/>
      <c r="AB54" s="158"/>
      <c r="AC54" s="158"/>
      <c r="AD54" s="158"/>
      <c r="AE54" s="158" t="s">
        <v>104</v>
      </c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</row>
    <row r="55" spans="1:60" x14ac:dyDescent="0.2">
      <c r="A55" s="6"/>
      <c r="B55" s="7" t="s">
        <v>180</v>
      </c>
      <c r="C55" s="195" t="s">
        <v>180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AC55">
        <v>15</v>
      </c>
      <c r="AD55">
        <v>21</v>
      </c>
    </row>
    <row r="56" spans="1:60" x14ac:dyDescent="0.2">
      <c r="C56" s="196"/>
      <c r="AE56" t="s">
        <v>181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</dc:creator>
  <cp:lastModifiedBy>Starosta</cp:lastModifiedBy>
  <cp:lastPrinted>2019-02-06T12:42:08Z</cp:lastPrinted>
  <dcterms:created xsi:type="dcterms:W3CDTF">2009-04-08T07:15:50Z</dcterms:created>
  <dcterms:modified xsi:type="dcterms:W3CDTF">2019-05-15T13:52:11Z</dcterms:modified>
</cp:coreProperties>
</file>