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17\Úprava garážového stání, kompletní zateplení budovy požární zbrojnice\VŘ\"/>
    </mc:Choice>
  </mc:AlternateContent>
  <bookViews>
    <workbookView xWindow="0" yWindow="0" windowWidth="28800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Pol'!$A$1:$U$35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3" i="12"/>
  <c r="I22" i="12" s="1"/>
  <c r="K23" i="12"/>
  <c r="K22" i="12" s="1"/>
  <c r="M23" i="12"/>
  <c r="M22" i="12" s="1"/>
  <c r="O23" i="12"/>
  <c r="O22" i="12" s="1"/>
  <c r="Q23" i="12"/>
  <c r="Q22" i="12" s="1"/>
  <c r="U23" i="12"/>
  <c r="U22" i="12" s="1"/>
  <c r="Q24" i="12"/>
  <c r="I25" i="12"/>
  <c r="I24" i="12" s="1"/>
  <c r="K25" i="12"/>
  <c r="K24" i="12" s="1"/>
  <c r="M25" i="12"/>
  <c r="M24" i="12" s="1"/>
  <c r="O25" i="12"/>
  <c r="O24" i="12" s="1"/>
  <c r="Q25" i="12"/>
  <c r="U25" i="12"/>
  <c r="U24" i="12" s="1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G31" i="12"/>
  <c r="I32" i="12"/>
  <c r="K32" i="12"/>
  <c r="M32" i="12"/>
  <c r="O32" i="12"/>
  <c r="Q32" i="12"/>
  <c r="U32" i="12"/>
  <c r="I33" i="12"/>
  <c r="I31" i="12" s="1"/>
  <c r="K33" i="12"/>
  <c r="M33" i="12"/>
  <c r="O33" i="12"/>
  <c r="Q33" i="12"/>
  <c r="Q31" i="12" s="1"/>
  <c r="U33" i="12"/>
  <c r="I52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31" i="12" l="1"/>
  <c r="I26" i="12"/>
  <c r="O26" i="12"/>
  <c r="U26" i="12"/>
  <c r="K26" i="12"/>
  <c r="O8" i="12"/>
  <c r="U8" i="12"/>
  <c r="K8" i="12"/>
  <c r="Q26" i="12"/>
  <c r="M26" i="12"/>
  <c r="U31" i="12"/>
  <c r="K31" i="12"/>
  <c r="O31" i="12"/>
  <c r="M8" i="12"/>
  <c r="Q8" i="12"/>
  <c r="I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<sst xmlns="http://schemas.openxmlformats.org/spreadsheetml/2006/main" count="225" uniqueCount="143">
  <si>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</si>
  <si>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</si>
  <si>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</si>
  <si>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</si>
  <si>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</si>
  <si>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</si>
  <si>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</si>
  <si>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</si>
  <si>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</si>
  <si>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</si>
  <si>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</si>
  <si>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</si>
  <si>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</si>
  <si>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</si>
  <si>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</si>
  <si>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</si>
  <si>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</si>
  <si>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</si>
  <si>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</si>
  <si>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</si>
  <si>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</si>
  <si>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</si>
  <si>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</si>
  <si>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</si>
  <si>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</si>
  <si>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</si>
  <si>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</si>
  <si>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</si>
  <si>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</si>
  <si>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</si>
  <si>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</si>
  <si>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</si>
  <si>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</si>
  <si>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</si>
  <si>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</si>
  <si>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</si>
  <si>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</si>
  <si>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</si>
  <si>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</si>
  <si>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</si>
  <si>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</si>
  <si>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</si>
  <si>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</si>
  <si>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</si>
  <si>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</si>
  <si>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 xml:space="preserve">Višňové hasičská zbrojnice - fasáda </t>
  </si>
  <si>
    <t>Městys Višňové</t>
  </si>
  <si>
    <t>Višňové 212</t>
  </si>
  <si>
    <t>Višňové</t>
  </si>
  <si>
    <t>671 38</t>
  </si>
  <si>
    <t>Celkem za stavbu</t>
  </si>
  <si>
    <t>CZK</t>
  </si>
  <si>
    <t>Rekapitulace dílů</t>
  </si>
  <si>
    <t>Typ dílu</t>
  </si>
  <si>
    <t>62</t>
  </si>
  <si>
    <t>Upravy povrchů vnější</t>
  </si>
  <si>
    <t>94</t>
  </si>
  <si>
    <t>Lešení a stavební výtahy</t>
  </si>
  <si>
    <t>99</t>
  </si>
  <si>
    <t>Staveništní přesun hmot</t>
  </si>
  <si>
    <t>764</t>
  </si>
  <si>
    <t>Konstrukce klempířské</t>
  </si>
  <si>
    <t>766</t>
  </si>
  <si>
    <t>Konstrukce truhlářské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</si>
  <si>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</si>
  <si>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</si>
  <si>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</si>
  <si>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</si>
  <si>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</si>
  <si>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</si>
  <si>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</si>
  <si>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</si>
  <si>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</si>
  <si>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</si>
  <si>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</si>
  <si>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</si>
  <si>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</si>
  <si>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</si>
  <si>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</si>
  <si>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</si>
  <si>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</si>
  <si>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</si>
  <si>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</si>
  <si>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</si>
  <si>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</si>
  <si>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</si>
  <si>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</si>
  <si>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</si>
  <si>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</si>
  <si>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</si>
  <si>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</si>
  <si>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</si>
  <si>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</si>
  <si>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622904115R00</t>
  </si>
  <si>
    <t>Očištění fasád tlakovou vodou složitost 3 - 5</t>
  </si>
  <si>
    <t>m2</t>
  </si>
  <si>
    <t>POL1_0</t>
  </si>
  <si>
    <t>602015193R00</t>
  </si>
  <si>
    <t>Podkladní nátěr stěn weber.podklad A</t>
  </si>
  <si>
    <t>602015191R00</t>
  </si>
  <si>
    <t>Podkladní nátěr stěn pod tenkovrstvé omítky</t>
  </si>
  <si>
    <t>622481211RU1</t>
  </si>
  <si>
    <t>Montáž výztužné sítě (perlinky) do stěrky-stěny, včetně výztužné sítě a stěrkového tmelu Weber</t>
  </si>
  <si>
    <t>602015187RT7</t>
  </si>
  <si>
    <t>Omítka stěn tenkovrstvá weber.pas silikon, zatíraná, tloušťka vrstvy 2,0 mm</t>
  </si>
  <si>
    <t>622432111R00</t>
  </si>
  <si>
    <t>Omítka stěn weber-pas marmolit jemnozrnná</t>
  </si>
  <si>
    <t>622473186R00</t>
  </si>
  <si>
    <t>Příplatek za rohovník vnějš.omítek ze suché směsi</t>
  </si>
  <si>
    <t>m</t>
  </si>
  <si>
    <t>622473187RT2</t>
  </si>
  <si>
    <t>Příplatek za okenní lištu (APU) - montáž, včetně dodávky lišty</t>
  </si>
  <si>
    <t>620991121R00</t>
  </si>
  <si>
    <t>Zakrývání výplní vnějších otvorů z lešení</t>
  </si>
  <si>
    <t>622319132RT3</t>
  </si>
  <si>
    <t>Zatepl. Webertherm elastic, fasáda, EPS F 100 mm, s omítkou weber.pas silikon 3,3 kg/m2</t>
  </si>
  <si>
    <t>622319520RU1</t>
  </si>
  <si>
    <t>Zateplovací systém Weber, sokl, XPS tl. 50 mm, omítka mozaiková weber.pas marmolit 6 kg/m2</t>
  </si>
  <si>
    <t>622319152RT3</t>
  </si>
  <si>
    <t>Zatepl.sys.Webertherm elastic, ostění, EPS F 20 mm, s omítkou weber.pas silikon 3,3 kg/m2</t>
  </si>
  <si>
    <t>Zatepl.sys.Webertherm elastic,římsa, EPS F 20 mm, s omítkou weber.pas silikon 3,3 kg/m2</t>
  </si>
  <si>
    <t>941955002R00</t>
  </si>
  <si>
    <t>Lešení lehké pomocné, výška podlahy do 1,9 m</t>
  </si>
  <si>
    <t>998011001R00</t>
  </si>
  <si>
    <t>Přesun hmot pro budovy zděné výšky do 6 m</t>
  </si>
  <si>
    <t>t</t>
  </si>
  <si>
    <t>764411300R00</t>
  </si>
  <si>
    <t>Oplechování parapetů, eloxovaný Al, rš 300 mm</t>
  </si>
  <si>
    <t>764411360R00</t>
  </si>
  <si>
    <t>Oplechování parapetů, eloxovaný Al, rš 360 mm</t>
  </si>
  <si>
    <t>764456911R00</t>
  </si>
  <si>
    <t>Oprava kruhové zděře Pz, D 75 a 100 mm</t>
  </si>
  <si>
    <t>kus</t>
  </si>
  <si>
    <t>998764201R00</t>
  </si>
  <si>
    <t>Přesun hmot pro klempířské konstr., výšky do 6 m</t>
  </si>
  <si>
    <t>766420020RA0</t>
  </si>
  <si>
    <t>Obklad podhledů deskami z aglomerovaného dřeva, Rošt + OSB deska</t>
  </si>
  <si>
    <t>POL2_0</t>
  </si>
  <si>
    <t>998766201R00</t>
  </si>
  <si>
    <t>Přesun hmot pro truhlářské konstr., výšky do 6 m</t>
  </si>
  <si>
    <t/>
  </si>
  <si>
    <t>END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</si>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</sst>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32" zoomScaleNormal="100" zoomScaleSheetLayoutView="75" workbookViewId="0">
      <selection activeCell="I52" sqref="I52:J5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4" t="s">
        <v>42</v>
      </c>
      <c r="C1" s="225"/>
      <c r="D1" s="225"/>
      <c r="E1" s="225"/>
      <c r="F1" s="225"/>
      <c r="G1" s="225"/>
      <c r="H1" s="225"/>
      <c r="I1" s="225"/>
      <c r="J1" s="226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4" t="s">
        <v>142</v>
      </c>
      <c r="E11" s="234"/>
      <c r="F11" s="234"/>
      <c r="G11" s="23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37"/>
      <c r="E12" s="237"/>
      <c r="F12" s="237"/>
      <c r="G12" s="23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38"/>
      <c r="E13" s="238"/>
      <c r="F13" s="238"/>
      <c r="G13" s="23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3"/>
      <c r="F15" s="233"/>
      <c r="G15" s="235"/>
      <c r="H15" s="235"/>
      <c r="I15" s="235" t="s">
        <v>28</v>
      </c>
      <c r="J15" s="23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14"/>
      <c r="F16" s="215"/>
      <c r="G16" s="214"/>
      <c r="H16" s="215"/>
      <c r="I16" s="214">
        <v>0</v>
      </c>
      <c r="J16" s="216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14"/>
      <c r="F17" s="215"/>
      <c r="G17" s="214"/>
      <c r="H17" s="215"/>
      <c r="I17" s="214">
        <v>0</v>
      </c>
      <c r="J17" s="216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14"/>
      <c r="F18" s="215"/>
      <c r="G18" s="214"/>
      <c r="H18" s="215"/>
      <c r="I18" s="214">
        <v>0</v>
      </c>
      <c r="J18" s="216"/>
    </row>
    <row r="19" spans="1:10" ht="23.25" customHeight="1" x14ac:dyDescent="0.2">
      <c r="A19" s="146" t="s">
        <v>64</v>
      </c>
      <c r="B19" s="147" t="s">
        <v>26</v>
      </c>
      <c r="C19" s="58"/>
      <c r="D19" s="59"/>
      <c r="E19" s="214"/>
      <c r="F19" s="215"/>
      <c r="G19" s="214"/>
      <c r="H19" s="215"/>
      <c r="I19" s="214">
        <v>0</v>
      </c>
      <c r="J19" s="216"/>
    </row>
    <row r="20" spans="1:10" ht="23.25" customHeight="1" x14ac:dyDescent="0.2">
      <c r="A20" s="146" t="s">
        <v>65</v>
      </c>
      <c r="B20" s="147" t="s">
        <v>27</v>
      </c>
      <c r="C20" s="58"/>
      <c r="D20" s="59"/>
      <c r="E20" s="214"/>
      <c r="F20" s="215"/>
      <c r="G20" s="214"/>
      <c r="H20" s="215"/>
      <c r="I20" s="214">
        <v>0</v>
      </c>
      <c r="J20" s="216"/>
    </row>
    <row r="21" spans="1:10" ht="23.25" customHeight="1" x14ac:dyDescent="0.2">
      <c r="A21" s="4"/>
      <c r="B21" s="74" t="s">
        <v>28</v>
      </c>
      <c r="C21" s="75"/>
      <c r="D21" s="76"/>
      <c r="E21" s="222"/>
      <c r="F21" s="231"/>
      <c r="G21" s="222"/>
      <c r="H21" s="231"/>
      <c r="I21" s="222">
        <f>SUM(I16:J20)</f>
        <v>0</v>
      </c>
      <c r="J21" s="22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0">
        <v>0</v>
      </c>
      <c r="H23" s="221"/>
      <c r="I23" s="22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8">
        <v>0</v>
      </c>
      <c r="H24" s="219"/>
      <c r="I24" s="21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0">
        <v>0</v>
      </c>
      <c r="H25" s="221"/>
      <c r="I25" s="22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7">
        <v>0</v>
      </c>
      <c r="H26" s="228"/>
      <c r="I26" s="22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9">
        <v>0</v>
      </c>
      <c r="H27" s="229"/>
      <c r="I27" s="229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230">
        <v>303439.46000000002</v>
      </c>
      <c r="H28" s="232"/>
      <c r="I28" s="232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230">
        <v>0</v>
      </c>
      <c r="H29" s="230"/>
      <c r="I29" s="230"/>
      <c r="J29" s="125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7" t="s">
        <v>2</v>
      </c>
      <c r="E35" s="21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05"/>
      <c r="D39" s="206"/>
      <c r="E39" s="206"/>
      <c r="F39" s="114">
        <v>0</v>
      </c>
      <c r="G39" s="115">
        <v>303439.46000000002</v>
      </c>
      <c r="H39" s="116">
        <v>63722</v>
      </c>
      <c r="I39" s="116">
        <v>367161.46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07" t="s">
        <v>50</v>
      </c>
      <c r="C40" s="208"/>
      <c r="D40" s="208"/>
      <c r="E40" s="209"/>
      <c r="F40" s="117">
        <f>SUMIF(A39:A39,"=1",F39:F39)</f>
        <v>0</v>
      </c>
      <c r="G40" s="118">
        <f>SUMIF(A39:A39,"=1",G39:G39)</f>
        <v>303439.46000000002</v>
      </c>
      <c r="H40" s="118">
        <f>SUMIF(A39:A39,"=1",H39:H39)</f>
        <v>63722</v>
      </c>
      <c r="I40" s="118">
        <f>SUMIF(A39:A39,"=1",I39:I39)</f>
        <v>367161.46</v>
      </c>
      <c r="J40" s="104">
        <f>SUMIF(A39:A39,"=1",J39:J39)</f>
        <v>100</v>
      </c>
    </row>
    <row r="44" spans="1:10" ht="15.75" x14ac:dyDescent="0.25">
      <c r="B44" s="126" t="s">
        <v>52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53</v>
      </c>
      <c r="G46" s="135"/>
      <c r="H46" s="135"/>
      <c r="I46" s="210" t="s">
        <v>28</v>
      </c>
      <c r="J46" s="210"/>
    </row>
    <row r="47" spans="1:10" ht="25.5" customHeight="1" x14ac:dyDescent="0.2">
      <c r="A47" s="128"/>
      <c r="B47" s="136" t="s">
        <v>54</v>
      </c>
      <c r="C47" s="212" t="s">
        <v>55</v>
      </c>
      <c r="D47" s="213"/>
      <c r="E47" s="213"/>
      <c r="F47" s="138" t="s">
        <v>23</v>
      </c>
      <c r="G47" s="139"/>
      <c r="H47" s="139"/>
      <c r="I47" s="211">
        <v>0</v>
      </c>
      <c r="J47" s="211"/>
    </row>
    <row r="48" spans="1:10" ht="25.5" customHeight="1" x14ac:dyDescent="0.2">
      <c r="A48" s="128"/>
      <c r="B48" s="130" t="s">
        <v>56</v>
      </c>
      <c r="C48" s="200" t="s">
        <v>57</v>
      </c>
      <c r="D48" s="201"/>
      <c r="E48" s="201"/>
      <c r="F48" s="140" t="s">
        <v>23</v>
      </c>
      <c r="G48" s="141"/>
      <c r="H48" s="141"/>
      <c r="I48" s="199">
        <v>0</v>
      </c>
      <c r="J48" s="199"/>
    </row>
    <row r="49" spans="1:10" ht="25.5" customHeight="1" x14ac:dyDescent="0.2">
      <c r="A49" s="128"/>
      <c r="B49" s="130" t="s">
        <v>58</v>
      </c>
      <c r="C49" s="200" t="s">
        <v>59</v>
      </c>
      <c r="D49" s="201"/>
      <c r="E49" s="201"/>
      <c r="F49" s="140" t="s">
        <v>23</v>
      </c>
      <c r="G49" s="141"/>
      <c r="H49" s="141"/>
      <c r="I49" s="199">
        <v>0</v>
      </c>
      <c r="J49" s="199"/>
    </row>
    <row r="50" spans="1:10" ht="25.5" customHeight="1" x14ac:dyDescent="0.2">
      <c r="A50" s="128"/>
      <c r="B50" s="130" t="s">
        <v>60</v>
      </c>
      <c r="C50" s="200" t="s">
        <v>61</v>
      </c>
      <c r="D50" s="201"/>
      <c r="E50" s="201"/>
      <c r="F50" s="140" t="s">
        <v>24</v>
      </c>
      <c r="G50" s="141"/>
      <c r="H50" s="141"/>
      <c r="I50" s="199">
        <v>0</v>
      </c>
      <c r="J50" s="199"/>
    </row>
    <row r="51" spans="1:10" ht="25.5" customHeight="1" x14ac:dyDescent="0.2">
      <c r="A51" s="128"/>
      <c r="B51" s="137" t="s">
        <v>62</v>
      </c>
      <c r="C51" s="203" t="s">
        <v>63</v>
      </c>
      <c r="D51" s="204"/>
      <c r="E51" s="204"/>
      <c r="F51" s="142" t="s">
        <v>24</v>
      </c>
      <c r="G51" s="143"/>
      <c r="H51" s="143"/>
      <c r="I51" s="202">
        <v>0</v>
      </c>
      <c r="J51" s="202"/>
    </row>
    <row r="52" spans="1:10" ht="25.5" customHeight="1" x14ac:dyDescent="0.2">
      <c r="A52" s="129"/>
      <c r="B52" s="133" t="s">
        <v>1</v>
      </c>
      <c r="C52" s="133"/>
      <c r="D52" s="134"/>
      <c r="E52" s="134"/>
      <c r="F52" s="144"/>
      <c r="G52" s="145"/>
      <c r="H52" s="145"/>
      <c r="I52" s="198">
        <f>SUM(I47:I51)</f>
        <v>0</v>
      </c>
      <c r="J52" s="198"/>
    </row>
    <row r="53" spans="1:10" x14ac:dyDescent="0.2">
      <c r="F53" s="101"/>
      <c r="G53" s="102"/>
      <c r="H53" s="101"/>
      <c r="I53" s="102"/>
      <c r="J53" s="102"/>
    </row>
    <row r="54" spans="1:10" x14ac:dyDescent="0.2">
      <c r="F54" s="101"/>
      <c r="G54" s="102"/>
      <c r="H54" s="101"/>
      <c r="I54" s="102"/>
      <c r="J54" s="102"/>
    </row>
    <row r="55" spans="1:10" x14ac:dyDescent="0.2">
      <c r="F55" s="101"/>
      <c r="G55" s="102"/>
      <c r="H55" s="101"/>
      <c r="I55" s="102"/>
      <c r="J55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9" t="s">
        <v>41</v>
      </c>
      <c r="B2" s="78"/>
      <c r="C2" s="241"/>
      <c r="D2" s="241"/>
      <c r="E2" s="241"/>
      <c r="F2" s="241"/>
      <c r="G2" s="242"/>
    </row>
    <row r="3" spans="1:7" ht="24.95" hidden="1" customHeight="1" x14ac:dyDescent="0.2">
      <c r="A3" s="79" t="s">
        <v>7</v>
      </c>
      <c r="B3" s="78"/>
      <c r="C3" s="241"/>
      <c r="D3" s="241"/>
      <c r="E3" s="241"/>
      <c r="F3" s="241"/>
      <c r="G3" s="242"/>
    </row>
    <row r="4" spans="1:7" ht="24.95" hidden="1" customHeight="1" x14ac:dyDescent="0.2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5"/>
  <sheetViews>
    <sheetView tabSelected="1" workbookViewId="0">
      <selection activeCell="AB11" sqref="AB11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67</v>
      </c>
    </row>
    <row r="2" spans="1:60" ht="24.95" customHeight="1" x14ac:dyDescent="0.2">
      <c r="A2" s="150" t="s">
        <v>66</v>
      </c>
      <c r="B2" s="148"/>
      <c r="C2" s="244" t="s">
        <v>45</v>
      </c>
      <c r="D2" s="245"/>
      <c r="E2" s="245"/>
      <c r="F2" s="245"/>
      <c r="G2" s="246"/>
      <c r="AE2" t="s">
        <v>68</v>
      </c>
    </row>
    <row r="3" spans="1:60" ht="24.95" hidden="1" customHeight="1" x14ac:dyDescent="0.2">
      <c r="A3" s="151" t="s">
        <v>7</v>
      </c>
      <c r="B3" s="149"/>
      <c r="C3" s="247"/>
      <c r="D3" s="247"/>
      <c r="E3" s="247"/>
      <c r="F3" s="247"/>
      <c r="G3" s="248"/>
      <c r="AE3" t="s">
        <v>69</v>
      </c>
    </row>
    <row r="4" spans="1:60" ht="24.95" hidden="1" customHeight="1" x14ac:dyDescent="0.2">
      <c r="A4" s="151" t="s">
        <v>8</v>
      </c>
      <c r="B4" s="149"/>
      <c r="C4" s="249"/>
      <c r="D4" s="247"/>
      <c r="E4" s="247"/>
      <c r="F4" s="247"/>
      <c r="G4" s="248"/>
      <c r="AE4" t="s">
        <v>70</v>
      </c>
    </row>
    <row r="5" spans="1:60" hidden="1" x14ac:dyDescent="0.2">
      <c r="A5" s="152" t="s">
        <v>71</v>
      </c>
      <c r="B5" s="153"/>
      <c r="C5" s="154"/>
      <c r="D5" s="155"/>
      <c r="E5" s="155"/>
      <c r="F5" s="155"/>
      <c r="G5" s="156"/>
      <c r="AE5" t="s">
        <v>72</v>
      </c>
    </row>
    <row r="7" spans="1:60" ht="38.25" x14ac:dyDescent="0.2">
      <c r="A7" s="161" t="s">
        <v>73</v>
      </c>
      <c r="B7" s="162" t="s">
        <v>74</v>
      </c>
      <c r="C7" s="162" t="s">
        <v>75</v>
      </c>
      <c r="D7" s="161" t="s">
        <v>76</v>
      </c>
      <c r="E7" s="161" t="s">
        <v>77</v>
      </c>
      <c r="F7" s="157" t="s">
        <v>78</v>
      </c>
      <c r="G7" s="177" t="s">
        <v>28</v>
      </c>
      <c r="H7" s="178" t="s">
        <v>29</v>
      </c>
      <c r="I7" s="178" t="s">
        <v>79</v>
      </c>
      <c r="J7" s="178" t="s">
        <v>30</v>
      </c>
      <c r="K7" s="178" t="s">
        <v>80</v>
      </c>
      <c r="L7" s="178" t="s">
        <v>81</v>
      </c>
      <c r="M7" s="178" t="s">
        <v>82</v>
      </c>
      <c r="N7" s="178" t="s">
        <v>83</v>
      </c>
      <c r="O7" s="178" t="s">
        <v>84</v>
      </c>
      <c r="P7" s="178" t="s">
        <v>85</v>
      </c>
      <c r="Q7" s="178" t="s">
        <v>86</v>
      </c>
      <c r="R7" s="178" t="s">
        <v>87</v>
      </c>
      <c r="S7" s="178" t="s">
        <v>88</v>
      </c>
      <c r="T7" s="178" t="s">
        <v>89</v>
      </c>
      <c r="U7" s="164" t="s">
        <v>90</v>
      </c>
    </row>
    <row r="8" spans="1:60" x14ac:dyDescent="0.2">
      <c r="A8" s="179" t="s">
        <v>91</v>
      </c>
      <c r="B8" s="180" t="s">
        <v>54</v>
      </c>
      <c r="C8" s="181" t="s">
        <v>55</v>
      </c>
      <c r="D8" s="182"/>
      <c r="E8" s="183"/>
      <c r="F8" s="184"/>
      <c r="G8" s="184">
        <v>0</v>
      </c>
      <c r="H8" s="184"/>
      <c r="I8" s="184">
        <f>SUM(I9:I21)</f>
        <v>143132.6</v>
      </c>
      <c r="J8" s="184"/>
      <c r="K8" s="184">
        <f>SUM(K9:K21)</f>
        <v>115101.74</v>
      </c>
      <c r="L8" s="184"/>
      <c r="M8" s="184">
        <f>SUM(M9:M21)</f>
        <v>0</v>
      </c>
      <c r="N8" s="163"/>
      <c r="O8" s="163">
        <f>SUM(O9:O21)</f>
        <v>3.3210799999999998</v>
      </c>
      <c r="P8" s="163"/>
      <c r="Q8" s="163">
        <f>SUM(Q9:Q21)</f>
        <v>0</v>
      </c>
      <c r="R8" s="163"/>
      <c r="S8" s="163"/>
      <c r="T8" s="179"/>
      <c r="U8" s="163">
        <f>SUM(U9:U21)</f>
        <v>397.83</v>
      </c>
      <c r="AE8" t="s">
        <v>92</v>
      </c>
    </row>
    <row r="9" spans="1:60" outlineLevel="1" x14ac:dyDescent="0.2">
      <c r="A9" s="159">
        <v>1</v>
      </c>
      <c r="B9" s="165" t="s">
        <v>93</v>
      </c>
      <c r="C9" s="192" t="s">
        <v>94</v>
      </c>
      <c r="D9" s="167" t="s">
        <v>95</v>
      </c>
      <c r="E9" s="173">
        <v>175.52</v>
      </c>
      <c r="F9" s="175">
        <v>0</v>
      </c>
      <c r="G9" s="175">
        <v>0</v>
      </c>
      <c r="H9" s="175">
        <v>5.12</v>
      </c>
      <c r="I9" s="175">
        <f t="shared" ref="I9:I21" si="0">ROUND(E9*H9,2)</f>
        <v>898.66</v>
      </c>
      <c r="J9" s="175">
        <v>34.880000000000003</v>
      </c>
      <c r="K9" s="175">
        <f t="shared" ref="K9:K21" si="1">ROUND(E9*J9,2)</f>
        <v>6122.14</v>
      </c>
      <c r="L9" s="175">
        <v>21</v>
      </c>
      <c r="M9" s="175">
        <f t="shared" ref="M9:M21" si="2">G9*(1+L9/100)</f>
        <v>0</v>
      </c>
      <c r="N9" s="168">
        <v>2.0000000000000002E-5</v>
      </c>
      <c r="O9" s="168">
        <f t="shared" ref="O9:O21" si="3">ROUND(E9*N9,5)</f>
        <v>3.5100000000000001E-3</v>
      </c>
      <c r="P9" s="168">
        <v>0</v>
      </c>
      <c r="Q9" s="168">
        <f t="shared" ref="Q9:Q21" si="4">ROUND(E9*P9,5)</f>
        <v>0</v>
      </c>
      <c r="R9" s="168"/>
      <c r="S9" s="168"/>
      <c r="T9" s="169">
        <v>0.18</v>
      </c>
      <c r="U9" s="168">
        <f t="shared" ref="U9:U21" si="5">ROUND(E9*T9,2)</f>
        <v>31.59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96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97</v>
      </c>
      <c r="C10" s="192" t="s">
        <v>98</v>
      </c>
      <c r="D10" s="167" t="s">
        <v>95</v>
      </c>
      <c r="E10" s="173">
        <v>245.04</v>
      </c>
      <c r="F10" s="175">
        <v>0</v>
      </c>
      <c r="G10" s="175">
        <v>0</v>
      </c>
      <c r="H10" s="175">
        <v>4.88</v>
      </c>
      <c r="I10" s="175">
        <f t="shared" si="0"/>
        <v>1195.8</v>
      </c>
      <c r="J10" s="175">
        <v>19.62</v>
      </c>
      <c r="K10" s="175">
        <f t="shared" si="1"/>
        <v>4807.68</v>
      </c>
      <c r="L10" s="175">
        <v>21</v>
      </c>
      <c r="M10" s="175">
        <f t="shared" si="2"/>
        <v>0</v>
      </c>
      <c r="N10" s="168">
        <v>5.0000000000000002E-5</v>
      </c>
      <c r="O10" s="168">
        <f t="shared" si="3"/>
        <v>1.225E-2</v>
      </c>
      <c r="P10" s="168">
        <v>0</v>
      </c>
      <c r="Q10" s="168">
        <f t="shared" si="4"/>
        <v>0</v>
      </c>
      <c r="R10" s="168"/>
      <c r="S10" s="168"/>
      <c r="T10" s="169">
        <v>7.0000000000000007E-2</v>
      </c>
      <c r="U10" s="168">
        <f t="shared" si="5"/>
        <v>17.149999999999999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96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99</v>
      </c>
      <c r="C11" s="192" t="s">
        <v>100</v>
      </c>
      <c r="D11" s="167" t="s">
        <v>95</v>
      </c>
      <c r="E11" s="173">
        <v>55.48</v>
      </c>
      <c r="F11" s="175">
        <v>0</v>
      </c>
      <c r="G11" s="175">
        <v>0</v>
      </c>
      <c r="H11" s="175">
        <v>14.14</v>
      </c>
      <c r="I11" s="175">
        <f t="shared" si="0"/>
        <v>784.49</v>
      </c>
      <c r="J11" s="175">
        <v>19.659999999999997</v>
      </c>
      <c r="K11" s="175">
        <f t="shared" si="1"/>
        <v>1090.74</v>
      </c>
      <c r="L11" s="175">
        <v>21</v>
      </c>
      <c r="M11" s="175">
        <f t="shared" si="2"/>
        <v>0</v>
      </c>
      <c r="N11" s="168">
        <v>1.9000000000000001E-4</v>
      </c>
      <c r="O11" s="168">
        <f t="shared" si="3"/>
        <v>1.0540000000000001E-2</v>
      </c>
      <c r="P11" s="168">
        <v>0</v>
      </c>
      <c r="Q11" s="168">
        <f t="shared" si="4"/>
        <v>0</v>
      </c>
      <c r="R11" s="168"/>
      <c r="S11" s="168"/>
      <c r="T11" s="169">
        <v>7.0000000000000007E-2</v>
      </c>
      <c r="U11" s="168">
        <f t="shared" si="5"/>
        <v>3.88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96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ht="22.5" outlineLevel="1" x14ac:dyDescent="0.2">
      <c r="A12" s="159">
        <v>4</v>
      </c>
      <c r="B12" s="165" t="s">
        <v>101</v>
      </c>
      <c r="C12" s="192" t="s">
        <v>102</v>
      </c>
      <c r="D12" s="167" t="s">
        <v>95</v>
      </c>
      <c r="E12" s="173">
        <v>55.48</v>
      </c>
      <c r="F12" s="175">
        <v>0</v>
      </c>
      <c r="G12" s="175">
        <v>0</v>
      </c>
      <c r="H12" s="175">
        <v>63.38</v>
      </c>
      <c r="I12" s="175">
        <f t="shared" si="0"/>
        <v>3516.32</v>
      </c>
      <c r="J12" s="175">
        <v>126.62</v>
      </c>
      <c r="K12" s="175">
        <f t="shared" si="1"/>
        <v>7024.88</v>
      </c>
      <c r="L12" s="175">
        <v>21</v>
      </c>
      <c r="M12" s="175">
        <f t="shared" si="2"/>
        <v>0</v>
      </c>
      <c r="N12" s="168">
        <v>4.9100000000000003E-3</v>
      </c>
      <c r="O12" s="168">
        <f t="shared" si="3"/>
        <v>0.27240999999999999</v>
      </c>
      <c r="P12" s="168">
        <v>0</v>
      </c>
      <c r="Q12" s="168">
        <f t="shared" si="4"/>
        <v>0</v>
      </c>
      <c r="R12" s="168"/>
      <c r="S12" s="168"/>
      <c r="T12" s="169">
        <v>0.36199999999999999</v>
      </c>
      <c r="U12" s="168">
        <f t="shared" si="5"/>
        <v>20.079999999999998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96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ht="22.5" outlineLevel="1" x14ac:dyDescent="0.2">
      <c r="A13" s="159">
        <v>5</v>
      </c>
      <c r="B13" s="165" t="s">
        <v>103</v>
      </c>
      <c r="C13" s="192" t="s">
        <v>104</v>
      </c>
      <c r="D13" s="167" t="s">
        <v>95</v>
      </c>
      <c r="E13" s="173">
        <v>49.305</v>
      </c>
      <c r="F13" s="175">
        <v>0</v>
      </c>
      <c r="G13" s="175">
        <v>0</v>
      </c>
      <c r="H13" s="175">
        <v>179.4</v>
      </c>
      <c r="I13" s="175">
        <f t="shared" si="0"/>
        <v>8845.32</v>
      </c>
      <c r="J13" s="175">
        <v>98.6</v>
      </c>
      <c r="K13" s="175">
        <f t="shared" si="1"/>
        <v>4861.47</v>
      </c>
      <c r="L13" s="175">
        <v>21</v>
      </c>
      <c r="M13" s="175">
        <f t="shared" si="2"/>
        <v>0</v>
      </c>
      <c r="N13" s="168">
        <v>3.47E-3</v>
      </c>
      <c r="O13" s="168">
        <f t="shared" si="3"/>
        <v>0.17108999999999999</v>
      </c>
      <c r="P13" s="168">
        <v>0</v>
      </c>
      <c r="Q13" s="168">
        <f t="shared" si="4"/>
        <v>0</v>
      </c>
      <c r="R13" s="168"/>
      <c r="S13" s="168"/>
      <c r="T13" s="169">
        <v>0.28000000000000003</v>
      </c>
      <c r="U13" s="168">
        <f t="shared" si="5"/>
        <v>13.81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96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>
        <v>6</v>
      </c>
      <c r="B14" s="165" t="s">
        <v>105</v>
      </c>
      <c r="C14" s="192" t="s">
        <v>106</v>
      </c>
      <c r="D14" s="167" t="s">
        <v>95</v>
      </c>
      <c r="E14" s="173">
        <v>6.1749999999999998</v>
      </c>
      <c r="F14" s="175">
        <v>0</v>
      </c>
      <c r="G14" s="175">
        <v>0</v>
      </c>
      <c r="H14" s="175">
        <v>237.87</v>
      </c>
      <c r="I14" s="175">
        <f t="shared" si="0"/>
        <v>1468.85</v>
      </c>
      <c r="J14" s="175">
        <v>161.63</v>
      </c>
      <c r="K14" s="175">
        <f t="shared" si="1"/>
        <v>998.07</v>
      </c>
      <c r="L14" s="175">
        <v>21</v>
      </c>
      <c r="M14" s="175">
        <f t="shared" si="2"/>
        <v>0</v>
      </c>
      <c r="N14" s="168">
        <v>3.6800000000000001E-3</v>
      </c>
      <c r="O14" s="168">
        <f t="shared" si="3"/>
        <v>2.2720000000000001E-2</v>
      </c>
      <c r="P14" s="168">
        <v>0</v>
      </c>
      <c r="Q14" s="168">
        <f t="shared" si="4"/>
        <v>0</v>
      </c>
      <c r="R14" s="168"/>
      <c r="S14" s="168"/>
      <c r="T14" s="169">
        <v>0.46</v>
      </c>
      <c r="U14" s="168">
        <f t="shared" si="5"/>
        <v>2.84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96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>
        <v>7</v>
      </c>
      <c r="B15" s="165" t="s">
        <v>107</v>
      </c>
      <c r="C15" s="192" t="s">
        <v>108</v>
      </c>
      <c r="D15" s="167" t="s">
        <v>109</v>
      </c>
      <c r="E15" s="173">
        <v>166.1</v>
      </c>
      <c r="F15" s="175">
        <v>0</v>
      </c>
      <c r="G15" s="175">
        <v>0</v>
      </c>
      <c r="H15" s="175">
        <v>57.9</v>
      </c>
      <c r="I15" s="175">
        <f t="shared" si="0"/>
        <v>9617.19</v>
      </c>
      <c r="J15" s="175">
        <v>0</v>
      </c>
      <c r="K15" s="175">
        <f t="shared" si="1"/>
        <v>0</v>
      </c>
      <c r="L15" s="175">
        <v>21</v>
      </c>
      <c r="M15" s="175">
        <f t="shared" si="2"/>
        <v>0</v>
      </c>
      <c r="N15" s="168">
        <v>4.4999999999999999E-4</v>
      </c>
      <c r="O15" s="168">
        <f t="shared" si="3"/>
        <v>7.4749999999999997E-2</v>
      </c>
      <c r="P15" s="168">
        <v>0</v>
      </c>
      <c r="Q15" s="168">
        <f t="shared" si="4"/>
        <v>0</v>
      </c>
      <c r="R15" s="168"/>
      <c r="S15" s="168"/>
      <c r="T15" s="169">
        <v>0</v>
      </c>
      <c r="U15" s="168">
        <f t="shared" si="5"/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96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ht="22.5" outlineLevel="1" x14ac:dyDescent="0.2">
      <c r="A16" s="159">
        <v>8</v>
      </c>
      <c r="B16" s="165" t="s">
        <v>110</v>
      </c>
      <c r="C16" s="192" t="s">
        <v>111</v>
      </c>
      <c r="D16" s="167" t="s">
        <v>109</v>
      </c>
      <c r="E16" s="173">
        <v>86.6</v>
      </c>
      <c r="F16" s="175">
        <v>0</v>
      </c>
      <c r="G16" s="175">
        <v>0</v>
      </c>
      <c r="H16" s="175">
        <v>21.16</v>
      </c>
      <c r="I16" s="175">
        <f t="shared" si="0"/>
        <v>1832.46</v>
      </c>
      <c r="J16" s="175">
        <v>21.84</v>
      </c>
      <c r="K16" s="175">
        <f t="shared" si="1"/>
        <v>1891.34</v>
      </c>
      <c r="L16" s="175">
        <v>21</v>
      </c>
      <c r="M16" s="175">
        <f t="shared" si="2"/>
        <v>0</v>
      </c>
      <c r="N16" s="168">
        <v>1.4999999999999999E-4</v>
      </c>
      <c r="O16" s="168">
        <f t="shared" si="3"/>
        <v>1.299E-2</v>
      </c>
      <c r="P16" s="168">
        <v>0</v>
      </c>
      <c r="Q16" s="168">
        <f t="shared" si="4"/>
        <v>0</v>
      </c>
      <c r="R16" s="168"/>
      <c r="S16" s="168"/>
      <c r="T16" s="169">
        <v>0.06</v>
      </c>
      <c r="U16" s="168">
        <f t="shared" si="5"/>
        <v>5.2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96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>
        <v>9</v>
      </c>
      <c r="B17" s="165" t="s">
        <v>112</v>
      </c>
      <c r="C17" s="192" t="s">
        <v>113</v>
      </c>
      <c r="D17" s="167" t="s">
        <v>95</v>
      </c>
      <c r="E17" s="173">
        <v>69.900000000000006</v>
      </c>
      <c r="F17" s="175">
        <v>0</v>
      </c>
      <c r="G17" s="175">
        <v>0</v>
      </c>
      <c r="H17" s="175">
        <v>13.81</v>
      </c>
      <c r="I17" s="175">
        <f t="shared" si="0"/>
        <v>965.32</v>
      </c>
      <c r="J17" s="175">
        <v>21.89</v>
      </c>
      <c r="K17" s="175">
        <f t="shared" si="1"/>
        <v>1530.11</v>
      </c>
      <c r="L17" s="175">
        <v>21</v>
      </c>
      <c r="M17" s="175">
        <f t="shared" si="2"/>
        <v>0</v>
      </c>
      <c r="N17" s="168">
        <v>4.0000000000000003E-5</v>
      </c>
      <c r="O17" s="168">
        <f t="shared" si="3"/>
        <v>2.8E-3</v>
      </c>
      <c r="P17" s="168">
        <v>0</v>
      </c>
      <c r="Q17" s="168">
        <f t="shared" si="4"/>
        <v>0</v>
      </c>
      <c r="R17" s="168"/>
      <c r="S17" s="168"/>
      <c r="T17" s="169">
        <v>7.8E-2</v>
      </c>
      <c r="U17" s="168">
        <f t="shared" si="5"/>
        <v>5.45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96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ht="22.5" outlineLevel="1" x14ac:dyDescent="0.2">
      <c r="A18" s="159">
        <v>10</v>
      </c>
      <c r="B18" s="165" t="s">
        <v>114</v>
      </c>
      <c r="C18" s="192" t="s">
        <v>115</v>
      </c>
      <c r="D18" s="167" t="s">
        <v>95</v>
      </c>
      <c r="E18" s="173">
        <v>146.33000000000001</v>
      </c>
      <c r="F18" s="175">
        <v>0</v>
      </c>
      <c r="G18" s="175">
        <v>0</v>
      </c>
      <c r="H18" s="175">
        <v>505.97</v>
      </c>
      <c r="I18" s="175">
        <f t="shared" si="0"/>
        <v>74038.59</v>
      </c>
      <c r="J18" s="175">
        <v>394.03</v>
      </c>
      <c r="K18" s="175">
        <f t="shared" si="1"/>
        <v>57658.41</v>
      </c>
      <c r="L18" s="175">
        <v>21</v>
      </c>
      <c r="M18" s="175">
        <f t="shared" si="2"/>
        <v>0</v>
      </c>
      <c r="N18" s="168">
        <v>1.299E-2</v>
      </c>
      <c r="O18" s="168">
        <f t="shared" si="3"/>
        <v>1.90083</v>
      </c>
      <c r="P18" s="168">
        <v>0</v>
      </c>
      <c r="Q18" s="168">
        <f t="shared" si="4"/>
        <v>0</v>
      </c>
      <c r="R18" s="168"/>
      <c r="S18" s="168"/>
      <c r="T18" s="169">
        <v>1.2558</v>
      </c>
      <c r="U18" s="168">
        <f t="shared" si="5"/>
        <v>183.76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96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ht="22.5" outlineLevel="1" x14ac:dyDescent="0.2">
      <c r="A19" s="159">
        <v>11</v>
      </c>
      <c r="B19" s="165" t="s">
        <v>116</v>
      </c>
      <c r="C19" s="192" t="s">
        <v>117</v>
      </c>
      <c r="D19" s="167" t="s">
        <v>95</v>
      </c>
      <c r="E19" s="173">
        <v>30.27</v>
      </c>
      <c r="F19" s="175">
        <v>0</v>
      </c>
      <c r="G19" s="175">
        <v>0</v>
      </c>
      <c r="H19" s="175">
        <v>874.97</v>
      </c>
      <c r="I19" s="175">
        <f t="shared" si="0"/>
        <v>26485.34</v>
      </c>
      <c r="J19" s="175">
        <v>325.02999999999997</v>
      </c>
      <c r="K19" s="175">
        <f t="shared" si="1"/>
        <v>9838.66</v>
      </c>
      <c r="L19" s="175">
        <v>21</v>
      </c>
      <c r="M19" s="175">
        <f t="shared" si="2"/>
        <v>0</v>
      </c>
      <c r="N19" s="168">
        <v>1.602E-2</v>
      </c>
      <c r="O19" s="168">
        <f t="shared" si="3"/>
        <v>0.48493000000000003</v>
      </c>
      <c r="P19" s="168">
        <v>0</v>
      </c>
      <c r="Q19" s="168">
        <f t="shared" si="4"/>
        <v>0</v>
      </c>
      <c r="R19" s="168"/>
      <c r="S19" s="168"/>
      <c r="T19" s="169">
        <v>1.2558</v>
      </c>
      <c r="U19" s="168">
        <f t="shared" si="5"/>
        <v>38.01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96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ht="22.5" outlineLevel="1" x14ac:dyDescent="0.2">
      <c r="A20" s="159">
        <v>12</v>
      </c>
      <c r="B20" s="165" t="s">
        <v>118</v>
      </c>
      <c r="C20" s="192" t="s">
        <v>119</v>
      </c>
      <c r="D20" s="167" t="s">
        <v>95</v>
      </c>
      <c r="E20" s="173">
        <v>12.96</v>
      </c>
      <c r="F20" s="175">
        <v>0</v>
      </c>
      <c r="G20" s="175">
        <v>0</v>
      </c>
      <c r="H20" s="175">
        <v>514.47</v>
      </c>
      <c r="I20" s="175">
        <f t="shared" si="0"/>
        <v>6667.53</v>
      </c>
      <c r="J20" s="175">
        <v>735.53</v>
      </c>
      <c r="K20" s="175">
        <f t="shared" si="1"/>
        <v>9532.4699999999993</v>
      </c>
      <c r="L20" s="175">
        <v>21</v>
      </c>
      <c r="M20" s="175">
        <f t="shared" si="2"/>
        <v>0</v>
      </c>
      <c r="N20" s="168">
        <v>1.3440000000000001E-2</v>
      </c>
      <c r="O20" s="168">
        <f t="shared" si="3"/>
        <v>0.17418</v>
      </c>
      <c r="P20" s="168">
        <v>0</v>
      </c>
      <c r="Q20" s="168">
        <f t="shared" si="4"/>
        <v>0</v>
      </c>
      <c r="R20" s="168"/>
      <c r="S20" s="168"/>
      <c r="T20" s="169">
        <v>2.9020000000000001</v>
      </c>
      <c r="U20" s="168">
        <f t="shared" si="5"/>
        <v>37.61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96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59">
        <v>13</v>
      </c>
      <c r="B21" s="165" t="s">
        <v>118</v>
      </c>
      <c r="C21" s="192" t="s">
        <v>120</v>
      </c>
      <c r="D21" s="167" t="s">
        <v>95</v>
      </c>
      <c r="E21" s="173">
        <v>13.25</v>
      </c>
      <c r="F21" s="175">
        <v>0</v>
      </c>
      <c r="G21" s="175">
        <v>0</v>
      </c>
      <c r="H21" s="175">
        <v>514.47</v>
      </c>
      <c r="I21" s="175">
        <f t="shared" si="0"/>
        <v>6816.73</v>
      </c>
      <c r="J21" s="175">
        <v>735.53</v>
      </c>
      <c r="K21" s="175">
        <f t="shared" si="1"/>
        <v>9745.77</v>
      </c>
      <c r="L21" s="175">
        <v>21</v>
      </c>
      <c r="M21" s="175">
        <f t="shared" si="2"/>
        <v>0</v>
      </c>
      <c r="N21" s="168">
        <v>1.3440000000000001E-2</v>
      </c>
      <c r="O21" s="168">
        <f t="shared" si="3"/>
        <v>0.17807999999999999</v>
      </c>
      <c r="P21" s="168">
        <v>0</v>
      </c>
      <c r="Q21" s="168">
        <f t="shared" si="4"/>
        <v>0</v>
      </c>
      <c r="R21" s="168"/>
      <c r="S21" s="168"/>
      <c r="T21" s="169">
        <v>2.9020000000000001</v>
      </c>
      <c r="U21" s="168">
        <f t="shared" si="5"/>
        <v>38.450000000000003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96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x14ac:dyDescent="0.2">
      <c r="A22" s="160" t="s">
        <v>91</v>
      </c>
      <c r="B22" s="166" t="s">
        <v>56</v>
      </c>
      <c r="C22" s="193" t="s">
        <v>57</v>
      </c>
      <c r="D22" s="170"/>
      <c r="E22" s="174"/>
      <c r="F22" s="176">
        <v>0</v>
      </c>
      <c r="G22" s="176">
        <v>0</v>
      </c>
      <c r="H22" s="176"/>
      <c r="I22" s="176">
        <f>SUM(I23:I23)</f>
        <v>13928.7</v>
      </c>
      <c r="J22" s="176"/>
      <c r="K22" s="176">
        <f>SUM(K23:K23)</f>
        <v>16666.3</v>
      </c>
      <c r="L22" s="176"/>
      <c r="M22" s="176">
        <f>SUM(M23:M23)</f>
        <v>0</v>
      </c>
      <c r="N22" s="171"/>
      <c r="O22" s="171">
        <f>SUM(O23:O23)</f>
        <v>0.4582</v>
      </c>
      <c r="P22" s="171"/>
      <c r="Q22" s="171">
        <f>SUM(Q23:Q23)</f>
        <v>0</v>
      </c>
      <c r="R22" s="171"/>
      <c r="S22" s="171"/>
      <c r="T22" s="172"/>
      <c r="U22" s="171">
        <f>SUM(U23:U23)</f>
        <v>62.06</v>
      </c>
      <c r="AE22" t="s">
        <v>92</v>
      </c>
    </row>
    <row r="23" spans="1:60" outlineLevel="1" x14ac:dyDescent="0.2">
      <c r="A23" s="159">
        <v>14</v>
      </c>
      <c r="B23" s="165" t="s">
        <v>121</v>
      </c>
      <c r="C23" s="192" t="s">
        <v>122</v>
      </c>
      <c r="D23" s="167" t="s">
        <v>95</v>
      </c>
      <c r="E23" s="173">
        <v>290</v>
      </c>
      <c r="F23" s="175">
        <v>0</v>
      </c>
      <c r="G23" s="175">
        <v>0</v>
      </c>
      <c r="H23" s="175">
        <v>48.03</v>
      </c>
      <c r="I23" s="175">
        <f>ROUND(E23*H23,2)</f>
        <v>13928.7</v>
      </c>
      <c r="J23" s="175">
        <v>57.47</v>
      </c>
      <c r="K23" s="175">
        <f>ROUND(E23*J23,2)</f>
        <v>16666.3</v>
      </c>
      <c r="L23" s="175">
        <v>21</v>
      </c>
      <c r="M23" s="175">
        <f>G23*(1+L23/100)</f>
        <v>0</v>
      </c>
      <c r="N23" s="168">
        <v>1.58E-3</v>
      </c>
      <c r="O23" s="168">
        <f>ROUND(E23*N23,5)</f>
        <v>0.4582</v>
      </c>
      <c r="P23" s="168">
        <v>0</v>
      </c>
      <c r="Q23" s="168">
        <f>ROUND(E23*P23,5)</f>
        <v>0</v>
      </c>
      <c r="R23" s="168"/>
      <c r="S23" s="168"/>
      <c r="T23" s="169">
        <v>0.214</v>
      </c>
      <c r="U23" s="168">
        <f>ROUND(E23*T23,2)</f>
        <v>62.06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96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x14ac:dyDescent="0.2">
      <c r="A24" s="160" t="s">
        <v>91</v>
      </c>
      <c r="B24" s="166" t="s">
        <v>58</v>
      </c>
      <c r="C24" s="193" t="s">
        <v>59</v>
      </c>
      <c r="D24" s="170"/>
      <c r="E24" s="174"/>
      <c r="F24" s="176">
        <v>0</v>
      </c>
      <c r="G24" s="176">
        <v>0</v>
      </c>
      <c r="H24" s="176"/>
      <c r="I24" s="176">
        <f>SUM(I25:I25)</f>
        <v>0</v>
      </c>
      <c r="J24" s="176"/>
      <c r="K24" s="176">
        <f>SUM(K25:K25)</f>
        <v>765.51</v>
      </c>
      <c r="L24" s="176"/>
      <c r="M24" s="176">
        <f>SUM(M25:M25)</f>
        <v>0</v>
      </c>
      <c r="N24" s="171"/>
      <c r="O24" s="171">
        <f>SUM(O25:O25)</f>
        <v>0</v>
      </c>
      <c r="P24" s="171"/>
      <c r="Q24" s="171">
        <f>SUM(Q25:Q25)</f>
        <v>0</v>
      </c>
      <c r="R24" s="171"/>
      <c r="S24" s="171"/>
      <c r="T24" s="172"/>
      <c r="U24" s="171">
        <f>SUM(U25:U25)</f>
        <v>2.83</v>
      </c>
      <c r="AE24" t="s">
        <v>92</v>
      </c>
    </row>
    <row r="25" spans="1:60" outlineLevel="1" x14ac:dyDescent="0.2">
      <c r="A25" s="159">
        <v>15</v>
      </c>
      <c r="B25" s="165" t="s">
        <v>123</v>
      </c>
      <c r="C25" s="192" t="s">
        <v>124</v>
      </c>
      <c r="D25" s="167" t="s">
        <v>125</v>
      </c>
      <c r="E25" s="173">
        <v>3.3210999999999999</v>
      </c>
      <c r="F25" s="175">
        <v>0</v>
      </c>
      <c r="G25" s="175">
        <v>0</v>
      </c>
      <c r="H25" s="175">
        <v>0</v>
      </c>
      <c r="I25" s="175">
        <f>ROUND(E25*H25,2)</f>
        <v>0</v>
      </c>
      <c r="J25" s="175">
        <v>230.5</v>
      </c>
      <c r="K25" s="175">
        <f>ROUND(E25*J25,2)</f>
        <v>765.51</v>
      </c>
      <c r="L25" s="175">
        <v>21</v>
      </c>
      <c r="M25" s="175">
        <f>G25*(1+L25/100)</f>
        <v>0</v>
      </c>
      <c r="N25" s="168">
        <v>0</v>
      </c>
      <c r="O25" s="168">
        <f>ROUND(E25*N25,5)</f>
        <v>0</v>
      </c>
      <c r="P25" s="168">
        <v>0</v>
      </c>
      <c r="Q25" s="168">
        <f>ROUND(E25*P25,5)</f>
        <v>0</v>
      </c>
      <c r="R25" s="168"/>
      <c r="S25" s="168"/>
      <c r="T25" s="169">
        <v>0.85199999999999998</v>
      </c>
      <c r="U25" s="168">
        <f>ROUND(E25*T25,2)</f>
        <v>2.83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96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x14ac:dyDescent="0.2">
      <c r="A26" s="160" t="s">
        <v>91</v>
      </c>
      <c r="B26" s="166" t="s">
        <v>60</v>
      </c>
      <c r="C26" s="193" t="s">
        <v>61</v>
      </c>
      <c r="D26" s="170"/>
      <c r="E26" s="174"/>
      <c r="F26" s="176">
        <v>0</v>
      </c>
      <c r="G26" s="176">
        <v>0</v>
      </c>
      <c r="H26" s="176"/>
      <c r="I26" s="176">
        <f>SUM(I27:I30)</f>
        <v>4273.87</v>
      </c>
      <c r="J26" s="176"/>
      <c r="K26" s="176">
        <f>SUM(K27:K30)</f>
        <v>2879.5099999999998</v>
      </c>
      <c r="L26" s="176"/>
      <c r="M26" s="176">
        <f>SUM(M27:M30)</f>
        <v>0</v>
      </c>
      <c r="N26" s="171"/>
      <c r="O26" s="171">
        <f>SUM(O27:O30)</f>
        <v>3.7879999999999997E-2</v>
      </c>
      <c r="P26" s="171"/>
      <c r="Q26" s="171">
        <f>SUM(Q27:Q30)</f>
        <v>0</v>
      </c>
      <c r="R26" s="171"/>
      <c r="S26" s="171"/>
      <c r="T26" s="172"/>
      <c r="U26" s="171">
        <f>SUM(U27:U30)</f>
        <v>7.71</v>
      </c>
      <c r="AE26" t="s">
        <v>92</v>
      </c>
    </row>
    <row r="27" spans="1:60" outlineLevel="1" x14ac:dyDescent="0.2">
      <c r="A27" s="159">
        <v>16</v>
      </c>
      <c r="B27" s="165" t="s">
        <v>126</v>
      </c>
      <c r="C27" s="192" t="s">
        <v>127</v>
      </c>
      <c r="D27" s="167" t="s">
        <v>109</v>
      </c>
      <c r="E27" s="173">
        <v>14.4</v>
      </c>
      <c r="F27" s="175">
        <v>0</v>
      </c>
      <c r="G27" s="175">
        <v>0</v>
      </c>
      <c r="H27" s="175">
        <v>216.84</v>
      </c>
      <c r="I27" s="175">
        <f>ROUND(E27*H27,2)</f>
        <v>3122.5</v>
      </c>
      <c r="J27" s="175">
        <v>103.16</v>
      </c>
      <c r="K27" s="175">
        <f>ROUND(E27*J27,2)</f>
        <v>1485.5</v>
      </c>
      <c r="L27" s="175">
        <v>21</v>
      </c>
      <c r="M27" s="175">
        <f>G27*(1+L27/100)</f>
        <v>0</v>
      </c>
      <c r="N27" s="168">
        <v>1.3699999999999999E-3</v>
      </c>
      <c r="O27" s="168">
        <f>ROUND(E27*N27,5)</f>
        <v>1.9730000000000001E-2</v>
      </c>
      <c r="P27" s="168">
        <v>0</v>
      </c>
      <c r="Q27" s="168">
        <f>ROUND(E27*P27,5)</f>
        <v>0</v>
      </c>
      <c r="R27" s="168"/>
      <c r="S27" s="168"/>
      <c r="T27" s="169">
        <v>0.28699999999999998</v>
      </c>
      <c r="U27" s="168">
        <f>ROUND(E27*T27,2)</f>
        <v>4.13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96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>
        <v>17</v>
      </c>
      <c r="B28" s="165" t="s">
        <v>128</v>
      </c>
      <c r="C28" s="192" t="s">
        <v>129</v>
      </c>
      <c r="D28" s="167" t="s">
        <v>109</v>
      </c>
      <c r="E28" s="173">
        <v>2.85</v>
      </c>
      <c r="F28" s="175">
        <v>0</v>
      </c>
      <c r="G28" s="175">
        <v>0</v>
      </c>
      <c r="H28" s="175">
        <v>352.37</v>
      </c>
      <c r="I28" s="175">
        <f>ROUND(E28*H28,2)</f>
        <v>1004.25</v>
      </c>
      <c r="J28" s="175">
        <v>105.63</v>
      </c>
      <c r="K28" s="175">
        <f>ROUND(E28*J28,2)</f>
        <v>301.05</v>
      </c>
      <c r="L28" s="175">
        <v>21</v>
      </c>
      <c r="M28" s="175">
        <f>G28*(1+L28/100)</f>
        <v>0</v>
      </c>
      <c r="N28" s="168">
        <v>2.3700000000000001E-3</v>
      </c>
      <c r="O28" s="168">
        <f>ROUND(E28*N28,5)</f>
        <v>6.7499999999999999E-3</v>
      </c>
      <c r="P28" s="168">
        <v>0</v>
      </c>
      <c r="Q28" s="168">
        <f>ROUND(E28*P28,5)</f>
        <v>0</v>
      </c>
      <c r="R28" s="168"/>
      <c r="S28" s="168"/>
      <c r="T28" s="169">
        <v>0.29360000000000003</v>
      </c>
      <c r="U28" s="168">
        <f>ROUND(E28*T28,2)</f>
        <v>0.84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96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59">
        <v>18</v>
      </c>
      <c r="B29" s="165" t="s">
        <v>130</v>
      </c>
      <c r="C29" s="192" t="s">
        <v>131</v>
      </c>
      <c r="D29" s="167" t="s">
        <v>132</v>
      </c>
      <c r="E29" s="173">
        <v>12</v>
      </c>
      <c r="F29" s="175">
        <v>0</v>
      </c>
      <c r="G29" s="175">
        <v>0</v>
      </c>
      <c r="H29" s="175">
        <v>12.26</v>
      </c>
      <c r="I29" s="175">
        <f>ROUND(E29*H29,2)</f>
        <v>147.12</v>
      </c>
      <c r="J29" s="175">
        <v>80.539999999999992</v>
      </c>
      <c r="K29" s="175">
        <f>ROUND(E29*J29,2)</f>
        <v>966.48</v>
      </c>
      <c r="L29" s="175">
        <v>21</v>
      </c>
      <c r="M29" s="175">
        <f>G29*(1+L29/100)</f>
        <v>0</v>
      </c>
      <c r="N29" s="168">
        <v>9.5E-4</v>
      </c>
      <c r="O29" s="168">
        <f>ROUND(E29*N29,5)</f>
        <v>1.14E-2</v>
      </c>
      <c r="P29" s="168">
        <v>0</v>
      </c>
      <c r="Q29" s="168">
        <f>ROUND(E29*P29,5)</f>
        <v>0</v>
      </c>
      <c r="R29" s="168"/>
      <c r="S29" s="168"/>
      <c r="T29" s="169">
        <v>0.22800000000000001</v>
      </c>
      <c r="U29" s="168">
        <f>ROUND(E29*T29,2)</f>
        <v>2.74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96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59">
        <v>19</v>
      </c>
      <c r="B30" s="165" t="s">
        <v>133</v>
      </c>
      <c r="C30" s="192" t="s">
        <v>134</v>
      </c>
      <c r="D30" s="167" t="s">
        <v>0</v>
      </c>
      <c r="E30" s="173">
        <v>70.269000000000005</v>
      </c>
      <c r="F30" s="175">
        <v>0</v>
      </c>
      <c r="G30" s="175">
        <v>0</v>
      </c>
      <c r="H30" s="175">
        <v>0</v>
      </c>
      <c r="I30" s="175">
        <f>ROUND(E30*H30,2)</f>
        <v>0</v>
      </c>
      <c r="J30" s="175">
        <v>1.8</v>
      </c>
      <c r="K30" s="175">
        <f>ROUND(E30*J30,2)</f>
        <v>126.48</v>
      </c>
      <c r="L30" s="175">
        <v>21</v>
      </c>
      <c r="M30" s="175">
        <f>G30*(1+L30/100)</f>
        <v>0</v>
      </c>
      <c r="N30" s="168">
        <v>0</v>
      </c>
      <c r="O30" s="168">
        <f>ROUND(E30*N30,5)</f>
        <v>0</v>
      </c>
      <c r="P30" s="168">
        <v>0</v>
      </c>
      <c r="Q30" s="168">
        <f>ROUND(E30*P30,5)</f>
        <v>0</v>
      </c>
      <c r="R30" s="168"/>
      <c r="S30" s="168"/>
      <c r="T30" s="169">
        <v>0</v>
      </c>
      <c r="U30" s="168">
        <f>ROUND(E30*T30,2)</f>
        <v>0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96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x14ac:dyDescent="0.2">
      <c r="A31" s="160" t="s">
        <v>91</v>
      </c>
      <c r="B31" s="166" t="s">
        <v>62</v>
      </c>
      <c r="C31" s="193" t="s">
        <v>63</v>
      </c>
      <c r="D31" s="170"/>
      <c r="E31" s="174"/>
      <c r="F31" s="176">
        <v>0</v>
      </c>
      <c r="G31" s="176">
        <f>SUMIF(AE32:AE33,"&lt;&gt;NOR",G32:G33)</f>
        <v>0</v>
      </c>
      <c r="H31" s="176"/>
      <c r="I31" s="176">
        <f>SUM(I32:I33)</f>
        <v>2484.38</v>
      </c>
      <c r="J31" s="176"/>
      <c r="K31" s="176">
        <f>SUM(K32:K33)</f>
        <v>4206.88</v>
      </c>
      <c r="L31" s="176"/>
      <c r="M31" s="176">
        <f>SUM(M32:M33)</f>
        <v>0</v>
      </c>
      <c r="N31" s="171"/>
      <c r="O31" s="171">
        <f>SUM(O32:O33)</f>
        <v>6.4399999999999999E-2</v>
      </c>
      <c r="P31" s="171"/>
      <c r="Q31" s="171">
        <f>SUM(Q32:Q33)</f>
        <v>0</v>
      </c>
      <c r="R31" s="171"/>
      <c r="S31" s="171"/>
      <c r="T31" s="172"/>
      <c r="U31" s="171">
        <f>SUM(U32:U33)</f>
        <v>10.71</v>
      </c>
      <c r="AE31" t="s">
        <v>92</v>
      </c>
    </row>
    <row r="32" spans="1:60" ht="22.5" outlineLevel="1" x14ac:dyDescent="0.2">
      <c r="A32" s="159">
        <v>20</v>
      </c>
      <c r="B32" s="165" t="s">
        <v>135</v>
      </c>
      <c r="C32" s="192" t="s">
        <v>136</v>
      </c>
      <c r="D32" s="167" t="s">
        <v>95</v>
      </c>
      <c r="E32" s="173">
        <v>13.25</v>
      </c>
      <c r="F32" s="175">
        <v>0</v>
      </c>
      <c r="G32" s="175">
        <v>0</v>
      </c>
      <c r="H32" s="175">
        <v>187.5</v>
      </c>
      <c r="I32" s="175">
        <f>ROUND(E32*H32,2)</f>
        <v>2484.38</v>
      </c>
      <c r="J32" s="175">
        <v>312.5</v>
      </c>
      <c r="K32" s="175">
        <f>ROUND(E32*J32,2)</f>
        <v>4140.63</v>
      </c>
      <c r="L32" s="175">
        <v>21</v>
      </c>
      <c r="M32" s="175">
        <f>G32*(1+L32/100)</f>
        <v>0</v>
      </c>
      <c r="N32" s="168">
        <v>4.8599999999999997E-3</v>
      </c>
      <c r="O32" s="168">
        <f>ROUND(E32*N32,5)</f>
        <v>6.4399999999999999E-2</v>
      </c>
      <c r="P32" s="168">
        <v>0</v>
      </c>
      <c r="Q32" s="168">
        <f>ROUND(E32*P32,5)</f>
        <v>0</v>
      </c>
      <c r="R32" s="168"/>
      <c r="S32" s="168"/>
      <c r="T32" s="169">
        <v>0.80852000000000002</v>
      </c>
      <c r="U32" s="168">
        <f>ROUND(E32*T32,2)</f>
        <v>10.71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137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5">
        <v>21</v>
      </c>
      <c r="B33" s="186" t="s">
        <v>138</v>
      </c>
      <c r="C33" s="194" t="s">
        <v>139</v>
      </c>
      <c r="D33" s="187" t="s">
        <v>0</v>
      </c>
      <c r="E33" s="188">
        <v>66.250100000000003</v>
      </c>
      <c r="F33" s="189">
        <v>0</v>
      </c>
      <c r="G33" s="189">
        <v>0</v>
      </c>
      <c r="H33" s="189">
        <v>0</v>
      </c>
      <c r="I33" s="189">
        <f>ROUND(E33*H33,2)</f>
        <v>0</v>
      </c>
      <c r="J33" s="189">
        <v>1</v>
      </c>
      <c r="K33" s="189">
        <f>ROUND(E33*J33,2)</f>
        <v>66.25</v>
      </c>
      <c r="L33" s="189">
        <v>21</v>
      </c>
      <c r="M33" s="189">
        <f>G33*(1+L33/100)</f>
        <v>0</v>
      </c>
      <c r="N33" s="190">
        <v>0</v>
      </c>
      <c r="O33" s="190">
        <f>ROUND(E33*N33,5)</f>
        <v>0</v>
      </c>
      <c r="P33" s="190">
        <v>0</v>
      </c>
      <c r="Q33" s="190">
        <f>ROUND(E33*P33,5)</f>
        <v>0</v>
      </c>
      <c r="R33" s="190"/>
      <c r="S33" s="190"/>
      <c r="T33" s="191">
        <v>0</v>
      </c>
      <c r="U33" s="190">
        <f>ROUND(E33*T33,2)</f>
        <v>0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96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x14ac:dyDescent="0.2">
      <c r="A34" s="6"/>
      <c r="B34" s="7" t="s">
        <v>140</v>
      </c>
      <c r="C34" s="195" t="s">
        <v>140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AC34">
        <v>15</v>
      </c>
      <c r="AD34">
        <v>21</v>
      </c>
    </row>
    <row r="35" spans="1:60" x14ac:dyDescent="0.2">
      <c r="C35" s="196"/>
      <c r="AE35" t="s">
        <v>141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Vladimír Korek</cp:lastModifiedBy>
  <cp:lastPrinted>2014-02-28T09:52:57Z</cp:lastPrinted>
  <dcterms:created xsi:type="dcterms:W3CDTF">2009-04-08T07:15:50Z</dcterms:created>
  <dcterms:modified xsi:type="dcterms:W3CDTF">2017-08-11T07:40:48Z</dcterms:modified>
</cp:coreProperties>
</file>