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ocuments\Obec\Stavby\2017\Úprava garážového stání, kompletní zateplení budovy požární zbrojnice\VŘ\"/>
    </mc:Choice>
  </mc:AlternateContent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Pol'!$A$1:$U$30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O16" i="12"/>
  <c r="Q16" i="12"/>
  <c r="I17" i="12"/>
  <c r="K17" i="12"/>
  <c r="K16" i="12" s="1"/>
  <c r="M17" i="12"/>
  <c r="M16" i="12" s="1"/>
  <c r="O17" i="12"/>
  <c r="Q17" i="12"/>
  <c r="U17" i="12"/>
  <c r="U16" i="12" s="1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5" i="12"/>
  <c r="I24" i="12" s="1"/>
  <c r="K25" i="12"/>
  <c r="K24" i="12" s="1"/>
  <c r="M25" i="12"/>
  <c r="M24" i="12" s="1"/>
  <c r="O25" i="12"/>
  <c r="O24" i="12" s="1"/>
  <c r="Q25" i="12"/>
  <c r="Q24" i="12" s="1"/>
  <c r="U25" i="12"/>
  <c r="U24" i="12" s="1"/>
  <c r="I27" i="12"/>
  <c r="K27" i="12"/>
  <c r="K26" i="12" s="1"/>
  <c r="M27" i="12"/>
  <c r="O27" i="12"/>
  <c r="Q27" i="12"/>
  <c r="U27" i="12"/>
  <c r="U26" i="12" s="1"/>
  <c r="I28" i="12"/>
  <c r="I26" i="12" s="1"/>
  <c r="K28" i="12"/>
  <c r="M28" i="12"/>
  <c r="O28" i="12"/>
  <c r="Q28" i="12"/>
  <c r="Q26" i="12" s="1"/>
  <c r="U28" i="12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M8" i="12" l="1"/>
  <c r="M26" i="12"/>
  <c r="U8" i="12"/>
  <c r="K8" i="12"/>
  <c r="Q8" i="12"/>
  <c r="I8" i="12"/>
  <c r="O8" i="12"/>
  <c r="U11" i="12"/>
  <c r="O18" i="12"/>
  <c r="U18" i="12"/>
  <c r="K18" i="12"/>
  <c r="M11" i="12"/>
  <c r="Q11" i="12"/>
  <c r="I11" i="12"/>
  <c r="K11" i="12"/>
  <c r="O26" i="12"/>
  <c r="M18" i="12"/>
  <c r="Q18" i="12"/>
  <c r="I18" i="12"/>
  <c r="O11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<sst xmlns="http://schemas.openxmlformats.org/spreadsheetml/2006/main" count="207" uniqueCount="132">
  <si>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</si>
  <si>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</si>
  <si>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</si>
  <si>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</si>
  <si>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</si>
  <si>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</si>
  <si>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</si>
  <si>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</si>
  <si>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</si>
  <si>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</si>
  <si>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</si>
  <si>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</si>
  <si>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</si>
  <si>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</si>
  <si>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</si>
  <si>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</si>
  <si>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</si>
  <si>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</si>
  <si>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</si>
  <si>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</si>
  <si>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</si>
  <si>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</si>
  <si>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</si>
  <si>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</si>
  <si>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</si>
  <si>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</si>
  <si>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</si>
  <si>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</si>
  <si>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</si>
  <si>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</si>
  <si>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</si>
  <si>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</si>
  <si>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</si>
  <si>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</si>
  <si>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</si>
  <si>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</si>
  <si>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</si>
  <si>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</si>
  <si>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</si>
  <si>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</si>
  <si>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</si>
  <si>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</si>
  <si>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</si>
  <si>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</si>
  <si>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</si>
  <si>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 xml:space="preserve">Višňové hasičská zbrojnice -beton v garáži  </t>
  </si>
  <si>
    <t>Městys Višňové</t>
  </si>
  <si>
    <t>Višňové 212</t>
  </si>
  <si>
    <t>Višňové</t>
  </si>
  <si>
    <t>671 38</t>
  </si>
  <si>
    <t>Celkem za stavbu</t>
  </si>
  <si>
    <t>CZK</t>
  </si>
  <si>
    <t>Rekapitulace dílů</t>
  </si>
  <si>
    <t>Typ dílu</t>
  </si>
  <si>
    <t>1</t>
  </si>
  <si>
    <t>Zemní práce</t>
  </si>
  <si>
    <t>63</t>
  </si>
  <si>
    <t>Podlahy a podlahové konstrukce</t>
  </si>
  <si>
    <t>96</t>
  </si>
  <si>
    <t>Bourání konstrukcí</t>
  </si>
  <si>
    <t>97</t>
  </si>
  <si>
    <t>Prorážení otvorů</t>
  </si>
  <si>
    <t>99</t>
  </si>
  <si>
    <t>Staveništní přesun hmot</t>
  </si>
  <si>
    <t>767</t>
  </si>
  <si>
    <t>Konstrukce zámečnické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</si>
  <si>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</si>
  <si>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</si>
  <si>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</si>
  <si>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</si>
  <si>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</si>
  <si>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</si>
  <si>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</si>
  <si>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</si>
  <si>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</si>
  <si>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</si>
  <si>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</si>
  <si>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</si>
  <si>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</si>
  <si>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</si>
  <si>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</si>
  <si>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</si>
  <si>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</si>
  <si>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</si>
  <si>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</si>
  <si>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</si>
  <si>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</si>
  <si>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</si>
  <si>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</si>
  <si>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</si>
  <si>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</si>
  <si>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</si>
  <si>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</si>
  <si>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</si>
  <si>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</si>
  <si>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</si>
  <si>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</si>
  <si>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</si>
  <si>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</si>
  <si>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181101102R00</t>
  </si>
  <si>
    <t>Úprava pláně v zářezech v hor. 1-4, se zhutněním</t>
  </si>
  <si>
    <t>m2</t>
  </si>
  <si>
    <t>631571003R00</t>
  </si>
  <si>
    <t>Násyp ze štěrkodrtě 0 - 32,  zpevňující</t>
  </si>
  <si>
    <t>631315621R00</t>
  </si>
  <si>
    <t>Mazanina betonová tl. 12 - 24 cm C 20/25</t>
  </si>
  <si>
    <t>631319173R00</t>
  </si>
  <si>
    <t>Příplatek za stržení povrchu mazaniny tl. 12 cm, pro vložení armatury</t>
  </si>
  <si>
    <t>631361921RT8</t>
  </si>
  <si>
    <t>Výztuž mazanin svařovanou sítí, průměr drátu  8,0, oka 100/100 mm KY81</t>
  </si>
  <si>
    <t>t</t>
  </si>
  <si>
    <t>965042141RT4</t>
  </si>
  <si>
    <t>Bourání mazanin betonových tl. 10 cm, nad 4 m2, sbíječka tl. mazaniny 8 - 10 cm</t>
  </si>
  <si>
    <t>979086112R00</t>
  </si>
  <si>
    <t>Nakládání nebo překládání suti a vybouraných hmot</t>
  </si>
  <si>
    <t>979082111R00</t>
  </si>
  <si>
    <t>Vnitrostaveništní doprava suti do 10 m</t>
  </si>
  <si>
    <t>979081111R00</t>
  </si>
  <si>
    <t>Odvoz suti a vybour. hmot na skládku do 1 km</t>
  </si>
  <si>
    <t>979081121R00</t>
  </si>
  <si>
    <t>Příplatek k odvozu za každý další 1 km</t>
  </si>
  <si>
    <t>979990101R00</t>
  </si>
  <si>
    <t>Poplatek za skládku suti - směs betonu a cihel</t>
  </si>
  <si>
    <t>998011001R00</t>
  </si>
  <si>
    <t>Přesun hmot pro budovy zděné výšky do 6 m</t>
  </si>
  <si>
    <t>767995106R00</t>
  </si>
  <si>
    <t>Výroba a montáž kov. atypických konstr. do 250 kg</t>
  </si>
  <si>
    <t>kg</t>
  </si>
  <si>
    <t>998767201R00</t>
  </si>
  <si>
    <t>Přesun hmot pro zámečnické konstr., výšky do 6 m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</si>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</sst>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6"/>
  <sheetViews>
    <sheetView showGridLines="0" topLeftCell="B71" zoomScaleNormal="100" zoomScaleSheetLayoutView="75" workbookViewId="0">
      <selection activeCell="I53" sqref="I53:J5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24" t="s">
        <v>42</v>
      </c>
      <c r="C1" s="225"/>
      <c r="D1" s="225"/>
      <c r="E1" s="225"/>
      <c r="F1" s="225"/>
      <c r="G1" s="225"/>
      <c r="H1" s="225"/>
      <c r="I1" s="225"/>
      <c r="J1" s="226"/>
    </row>
    <row r="2" spans="1:15" ht="23.25" customHeight="1" x14ac:dyDescent="0.2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">
      <c r="A7" s="4"/>
      <c r="B7" s="42"/>
      <c r="C7" s="99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34"/>
      <c r="E11" s="234"/>
      <c r="F11" s="234"/>
      <c r="G11" s="234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37"/>
      <c r="E12" s="237"/>
      <c r="F12" s="237"/>
      <c r="G12" s="237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38"/>
      <c r="E13" s="238"/>
      <c r="F13" s="238"/>
      <c r="G13" s="238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33"/>
      <c r="F15" s="233"/>
      <c r="G15" s="235"/>
      <c r="H15" s="235"/>
      <c r="I15" s="235" t="s">
        <v>28</v>
      </c>
      <c r="J15" s="236"/>
    </row>
    <row r="16" spans="1:15" ht="23.25" customHeight="1" x14ac:dyDescent="0.2">
      <c r="A16" s="146" t="s">
        <v>23</v>
      </c>
      <c r="B16" s="147" t="s">
        <v>23</v>
      </c>
      <c r="C16" s="58"/>
      <c r="D16" s="59"/>
      <c r="E16" s="214"/>
      <c r="F16" s="215"/>
      <c r="G16" s="214"/>
      <c r="H16" s="215"/>
      <c r="I16" s="214">
        <v>0</v>
      </c>
      <c r="J16" s="216"/>
    </row>
    <row r="17" spans="1:10" ht="23.25" customHeight="1" x14ac:dyDescent="0.2">
      <c r="A17" s="146" t="s">
        <v>24</v>
      </c>
      <c r="B17" s="147" t="s">
        <v>24</v>
      </c>
      <c r="C17" s="58"/>
      <c r="D17" s="59"/>
      <c r="E17" s="214"/>
      <c r="F17" s="215"/>
      <c r="G17" s="214"/>
      <c r="H17" s="215"/>
      <c r="I17" s="214">
        <v>0</v>
      </c>
      <c r="J17" s="216"/>
    </row>
    <row r="18" spans="1:10" ht="23.25" customHeight="1" x14ac:dyDescent="0.2">
      <c r="A18" s="146" t="s">
        <v>25</v>
      </c>
      <c r="B18" s="147" t="s">
        <v>25</v>
      </c>
      <c r="C18" s="58"/>
      <c r="D18" s="59"/>
      <c r="E18" s="214"/>
      <c r="F18" s="215"/>
      <c r="G18" s="214"/>
      <c r="H18" s="215"/>
      <c r="I18" s="214">
        <v>0</v>
      </c>
      <c r="J18" s="216"/>
    </row>
    <row r="19" spans="1:10" ht="23.25" customHeight="1" x14ac:dyDescent="0.2">
      <c r="A19" s="146" t="s">
        <v>66</v>
      </c>
      <c r="B19" s="147" t="s">
        <v>26</v>
      </c>
      <c r="C19" s="58"/>
      <c r="D19" s="59"/>
      <c r="E19" s="214"/>
      <c r="F19" s="215"/>
      <c r="G19" s="214"/>
      <c r="H19" s="215"/>
      <c r="I19" s="214">
        <v>0</v>
      </c>
      <c r="J19" s="216"/>
    </row>
    <row r="20" spans="1:10" ht="23.25" customHeight="1" x14ac:dyDescent="0.2">
      <c r="A20" s="146" t="s">
        <v>67</v>
      </c>
      <c r="B20" s="147" t="s">
        <v>27</v>
      </c>
      <c r="C20" s="58"/>
      <c r="D20" s="59"/>
      <c r="E20" s="214"/>
      <c r="F20" s="215"/>
      <c r="G20" s="214"/>
      <c r="H20" s="215"/>
      <c r="I20" s="214">
        <v>0</v>
      </c>
      <c r="J20" s="216"/>
    </row>
    <row r="21" spans="1:10" ht="23.25" customHeight="1" x14ac:dyDescent="0.2">
      <c r="A21" s="4"/>
      <c r="B21" s="74" t="s">
        <v>28</v>
      </c>
      <c r="C21" s="75"/>
      <c r="D21" s="76"/>
      <c r="E21" s="222"/>
      <c r="F21" s="231"/>
      <c r="G21" s="222"/>
      <c r="H21" s="231"/>
      <c r="I21" s="222">
        <f>SUM(I16:J20)</f>
        <v>0</v>
      </c>
      <c r="J21" s="22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0">
        <v>0</v>
      </c>
      <c r="H23" s="221"/>
      <c r="I23" s="221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18">
        <v>0</v>
      </c>
      <c r="H24" s="219"/>
      <c r="I24" s="21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0">
        <v>0</v>
      </c>
      <c r="H25" s="221"/>
      <c r="I25" s="221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7">
        <v>0</v>
      </c>
      <c r="H26" s="228"/>
      <c r="I26" s="228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29">
        <v>0</v>
      </c>
      <c r="H27" s="229"/>
      <c r="I27" s="229"/>
      <c r="J27" s="63" t="str">
        <f t="shared" si="0"/>
        <v>CZK</v>
      </c>
    </row>
    <row r="28" spans="1:10" ht="27.75" hidden="1" customHeight="1" thickBot="1" x14ac:dyDescent="0.25">
      <c r="A28" s="4"/>
      <c r="B28" s="119" t="s">
        <v>22</v>
      </c>
      <c r="C28" s="120"/>
      <c r="D28" s="120"/>
      <c r="E28" s="121"/>
      <c r="F28" s="122"/>
      <c r="G28" s="230">
        <v>108488.58</v>
      </c>
      <c r="H28" s="232"/>
      <c r="I28" s="232"/>
      <c r="J28" s="123" t="str">
        <f t="shared" si="0"/>
        <v>CZK</v>
      </c>
    </row>
    <row r="29" spans="1:10" ht="27.75" customHeight="1" thickBot="1" x14ac:dyDescent="0.25">
      <c r="A29" s="4"/>
      <c r="B29" s="119" t="s">
        <v>35</v>
      </c>
      <c r="C29" s="124"/>
      <c r="D29" s="124"/>
      <c r="E29" s="124"/>
      <c r="F29" s="124"/>
      <c r="G29" s="230">
        <v>0</v>
      </c>
      <c r="H29" s="230"/>
      <c r="I29" s="230"/>
      <c r="J29" s="125" t="s">
        <v>51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17" t="s">
        <v>2</v>
      </c>
      <c r="E35" s="217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">
      <c r="A39" s="103">
        <v>1</v>
      </c>
      <c r="B39" s="109"/>
      <c r="C39" s="205"/>
      <c r="D39" s="206"/>
      <c r="E39" s="206"/>
      <c r="F39" s="114">
        <v>108488.58</v>
      </c>
      <c r="G39" s="115">
        <v>0</v>
      </c>
      <c r="H39" s="116">
        <v>16273</v>
      </c>
      <c r="I39" s="116">
        <v>124761.58</v>
      </c>
      <c r="J39" s="110">
        <f>IF(CenaCelkemVypocet=0,"",I39/CenaCelkemVypocet*100)</f>
        <v>100</v>
      </c>
    </row>
    <row r="40" spans="1:10" ht="25.5" hidden="1" customHeight="1" x14ac:dyDescent="0.2">
      <c r="A40" s="103"/>
      <c r="B40" s="207" t="s">
        <v>50</v>
      </c>
      <c r="C40" s="208"/>
      <c r="D40" s="208"/>
      <c r="E40" s="209"/>
      <c r="F40" s="117">
        <f>SUMIF(A39:A39,"=1",F39:F39)</f>
        <v>108488.58</v>
      </c>
      <c r="G40" s="118">
        <f>SUMIF(A39:A39,"=1",G39:G39)</f>
        <v>0</v>
      </c>
      <c r="H40" s="118">
        <f>SUMIF(A39:A39,"=1",H39:H39)</f>
        <v>16273</v>
      </c>
      <c r="I40" s="118">
        <f>SUMIF(A39:A39,"=1",I39:I39)</f>
        <v>124761.58</v>
      </c>
      <c r="J40" s="104">
        <f>SUMIF(A39:A39,"=1",J39:J39)</f>
        <v>100</v>
      </c>
    </row>
    <row r="44" spans="1:10" ht="15.75" x14ac:dyDescent="0.25">
      <c r="B44" s="126" t="s">
        <v>52</v>
      </c>
    </row>
    <row r="46" spans="1:10" ht="25.5" customHeight="1" x14ac:dyDescent="0.2">
      <c r="A46" s="127"/>
      <c r="B46" s="131" t="s">
        <v>16</v>
      </c>
      <c r="C46" s="131" t="s">
        <v>5</v>
      </c>
      <c r="D46" s="132"/>
      <c r="E46" s="132"/>
      <c r="F46" s="135" t="s">
        <v>53</v>
      </c>
      <c r="G46" s="135"/>
      <c r="H46" s="135"/>
      <c r="I46" s="210" t="s">
        <v>28</v>
      </c>
      <c r="J46" s="210"/>
    </row>
    <row r="47" spans="1:10" ht="25.5" customHeight="1" x14ac:dyDescent="0.2">
      <c r="A47" s="128"/>
      <c r="B47" s="136" t="s">
        <v>54</v>
      </c>
      <c r="C47" s="212" t="s">
        <v>55</v>
      </c>
      <c r="D47" s="213"/>
      <c r="E47" s="213"/>
      <c r="F47" s="138" t="s">
        <v>23</v>
      </c>
      <c r="G47" s="139"/>
      <c r="H47" s="139"/>
      <c r="I47" s="211">
        <v>0</v>
      </c>
      <c r="J47" s="211"/>
    </row>
    <row r="48" spans="1:10" ht="25.5" customHeight="1" x14ac:dyDescent="0.2">
      <c r="A48" s="128"/>
      <c r="B48" s="130" t="s">
        <v>56</v>
      </c>
      <c r="C48" s="203" t="s">
        <v>57</v>
      </c>
      <c r="D48" s="204"/>
      <c r="E48" s="204"/>
      <c r="F48" s="140" t="s">
        <v>23</v>
      </c>
      <c r="G48" s="141"/>
      <c r="H48" s="141"/>
      <c r="I48" s="202">
        <v>0</v>
      </c>
      <c r="J48" s="202"/>
    </row>
    <row r="49" spans="1:10" ht="25.5" customHeight="1" x14ac:dyDescent="0.2">
      <c r="A49" s="128"/>
      <c r="B49" s="130" t="s">
        <v>58</v>
      </c>
      <c r="C49" s="203" t="s">
        <v>59</v>
      </c>
      <c r="D49" s="204"/>
      <c r="E49" s="204"/>
      <c r="F49" s="140" t="s">
        <v>23</v>
      </c>
      <c r="G49" s="141"/>
      <c r="H49" s="141"/>
      <c r="I49" s="202">
        <v>0</v>
      </c>
      <c r="J49" s="202"/>
    </row>
    <row r="50" spans="1:10" ht="25.5" customHeight="1" x14ac:dyDescent="0.2">
      <c r="A50" s="128"/>
      <c r="B50" s="130" t="s">
        <v>60</v>
      </c>
      <c r="C50" s="203" t="s">
        <v>61</v>
      </c>
      <c r="D50" s="204"/>
      <c r="E50" s="204"/>
      <c r="F50" s="140" t="s">
        <v>23</v>
      </c>
      <c r="G50" s="141"/>
      <c r="H50" s="141"/>
      <c r="I50" s="202">
        <v>0</v>
      </c>
      <c r="J50" s="202"/>
    </row>
    <row r="51" spans="1:10" ht="25.5" customHeight="1" x14ac:dyDescent="0.2">
      <c r="A51" s="128"/>
      <c r="B51" s="130" t="s">
        <v>62</v>
      </c>
      <c r="C51" s="203" t="s">
        <v>63</v>
      </c>
      <c r="D51" s="204"/>
      <c r="E51" s="204"/>
      <c r="F51" s="140" t="s">
        <v>23</v>
      </c>
      <c r="G51" s="141"/>
      <c r="H51" s="141"/>
      <c r="I51" s="202">
        <v>0</v>
      </c>
      <c r="J51" s="202"/>
    </row>
    <row r="52" spans="1:10" ht="25.5" customHeight="1" x14ac:dyDescent="0.2">
      <c r="A52" s="128"/>
      <c r="B52" s="137" t="s">
        <v>64</v>
      </c>
      <c r="C52" s="199" t="s">
        <v>65</v>
      </c>
      <c r="D52" s="200"/>
      <c r="E52" s="200"/>
      <c r="F52" s="142" t="s">
        <v>24</v>
      </c>
      <c r="G52" s="143"/>
      <c r="H52" s="143"/>
      <c r="I52" s="198">
        <v>0</v>
      </c>
      <c r="J52" s="198"/>
    </row>
    <row r="53" spans="1:10" ht="25.5" customHeight="1" x14ac:dyDescent="0.2">
      <c r="A53" s="129"/>
      <c r="B53" s="133" t="s">
        <v>1</v>
      </c>
      <c r="C53" s="133"/>
      <c r="D53" s="134"/>
      <c r="E53" s="134"/>
      <c r="F53" s="144"/>
      <c r="G53" s="145"/>
      <c r="H53" s="145"/>
      <c r="I53" s="201">
        <f>SUM(I47:I52)</f>
        <v>0</v>
      </c>
      <c r="J53" s="201"/>
    </row>
    <row r="54" spans="1:10" x14ac:dyDescent="0.2">
      <c r="F54" s="101"/>
      <c r="G54" s="102"/>
      <c r="H54" s="101"/>
      <c r="I54" s="102"/>
      <c r="J54" s="102"/>
    </row>
    <row r="55" spans="1:10" x14ac:dyDescent="0.2">
      <c r="F55" s="101"/>
      <c r="G55" s="102"/>
      <c r="H55" s="101"/>
      <c r="I55" s="102"/>
      <c r="J55" s="102"/>
    </row>
    <row r="56" spans="1:10" x14ac:dyDescent="0.2">
      <c r="F56" s="101"/>
      <c r="G56" s="102"/>
      <c r="H56" s="101"/>
      <c r="I56" s="102"/>
      <c r="J56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52:J52"/>
    <mergeCell ref="C52:E52"/>
    <mergeCell ref="I53:J53"/>
    <mergeCell ref="I49:J49"/>
    <mergeCell ref="C49:E49"/>
    <mergeCell ref="I50:J50"/>
    <mergeCell ref="C50:E50"/>
    <mergeCell ref="I51:J51"/>
    <mergeCell ref="C51:E5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79" t="s">
        <v>41</v>
      </c>
      <c r="B2" s="78"/>
      <c r="C2" s="241"/>
      <c r="D2" s="241"/>
      <c r="E2" s="241"/>
      <c r="F2" s="241"/>
      <c r="G2" s="242"/>
    </row>
    <row r="3" spans="1:7" ht="24.95" hidden="1" customHeight="1" x14ac:dyDescent="0.2">
      <c r="A3" s="79" t="s">
        <v>7</v>
      </c>
      <c r="B3" s="78"/>
      <c r="C3" s="241"/>
      <c r="D3" s="241"/>
      <c r="E3" s="241"/>
      <c r="F3" s="241"/>
      <c r="G3" s="242"/>
    </row>
    <row r="4" spans="1:7" ht="24.95" hidden="1" customHeight="1" x14ac:dyDescent="0.2">
      <c r="A4" s="79" t="s">
        <v>8</v>
      </c>
      <c r="B4" s="78"/>
      <c r="C4" s="241"/>
      <c r="D4" s="241"/>
      <c r="E4" s="241"/>
      <c r="F4" s="241"/>
      <c r="G4" s="24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30"/>
  <sheetViews>
    <sheetView tabSelected="1" workbookViewId="0">
      <selection activeCell="G8" sqref="G8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3" t="s">
        <v>6</v>
      </c>
      <c r="B1" s="243"/>
      <c r="C1" s="243"/>
      <c r="D1" s="243"/>
      <c r="E1" s="243"/>
      <c r="F1" s="243"/>
      <c r="G1" s="243"/>
      <c r="AE1" t="s">
        <v>69</v>
      </c>
    </row>
    <row r="2" spans="1:60" ht="24.95" customHeight="1" x14ac:dyDescent="0.2">
      <c r="A2" s="150" t="s">
        <v>68</v>
      </c>
      <c r="B2" s="148"/>
      <c r="C2" s="244" t="s">
        <v>45</v>
      </c>
      <c r="D2" s="245"/>
      <c r="E2" s="245"/>
      <c r="F2" s="245"/>
      <c r="G2" s="246"/>
      <c r="AE2" t="s">
        <v>70</v>
      </c>
    </row>
    <row r="3" spans="1:60" ht="24.95" hidden="1" customHeight="1" x14ac:dyDescent="0.2">
      <c r="A3" s="151" t="s">
        <v>7</v>
      </c>
      <c r="B3" s="149"/>
      <c r="C3" s="247"/>
      <c r="D3" s="247"/>
      <c r="E3" s="247"/>
      <c r="F3" s="247"/>
      <c r="G3" s="248"/>
      <c r="AE3" t="s">
        <v>71</v>
      </c>
    </row>
    <row r="4" spans="1:60" ht="24.95" hidden="1" customHeight="1" x14ac:dyDescent="0.2">
      <c r="A4" s="151" t="s">
        <v>8</v>
      </c>
      <c r="B4" s="149"/>
      <c r="C4" s="249"/>
      <c r="D4" s="247"/>
      <c r="E4" s="247"/>
      <c r="F4" s="247"/>
      <c r="G4" s="248"/>
      <c r="AE4" t="s">
        <v>72</v>
      </c>
    </row>
    <row r="5" spans="1:60" hidden="1" x14ac:dyDescent="0.2">
      <c r="A5" s="152" t="s">
        <v>73</v>
      </c>
      <c r="B5" s="153"/>
      <c r="C5" s="154"/>
      <c r="D5" s="155"/>
      <c r="E5" s="155"/>
      <c r="F5" s="155"/>
      <c r="G5" s="156"/>
      <c r="AE5" t="s">
        <v>74</v>
      </c>
    </row>
    <row r="7" spans="1:60" ht="38.25" x14ac:dyDescent="0.2">
      <c r="A7" s="161" t="s">
        <v>75</v>
      </c>
      <c r="B7" s="162" t="s">
        <v>76</v>
      </c>
      <c r="C7" s="162" t="s">
        <v>77</v>
      </c>
      <c r="D7" s="161" t="s">
        <v>78</v>
      </c>
      <c r="E7" s="161" t="s">
        <v>79</v>
      </c>
      <c r="F7" s="157" t="s">
        <v>80</v>
      </c>
      <c r="G7" s="177" t="s">
        <v>28</v>
      </c>
      <c r="H7" s="178" t="s">
        <v>29</v>
      </c>
      <c r="I7" s="178" t="s">
        <v>81</v>
      </c>
      <c r="J7" s="178" t="s">
        <v>30</v>
      </c>
      <c r="K7" s="178" t="s">
        <v>82</v>
      </c>
      <c r="L7" s="178" t="s">
        <v>83</v>
      </c>
      <c r="M7" s="178" t="s">
        <v>84</v>
      </c>
      <c r="N7" s="178" t="s">
        <v>85</v>
      </c>
      <c r="O7" s="178" t="s">
        <v>86</v>
      </c>
      <c r="P7" s="178" t="s">
        <v>87</v>
      </c>
      <c r="Q7" s="178" t="s">
        <v>88</v>
      </c>
      <c r="R7" s="178" t="s">
        <v>89</v>
      </c>
      <c r="S7" s="178" t="s">
        <v>90</v>
      </c>
      <c r="T7" s="178" t="s">
        <v>91</v>
      </c>
      <c r="U7" s="164" t="s">
        <v>92</v>
      </c>
    </row>
    <row r="8" spans="1:60" x14ac:dyDescent="0.2">
      <c r="A8" s="179" t="s">
        <v>93</v>
      </c>
      <c r="B8" s="180" t="s">
        <v>54</v>
      </c>
      <c r="C8" s="181" t="s">
        <v>55</v>
      </c>
      <c r="D8" s="182"/>
      <c r="E8" s="183"/>
      <c r="F8" s="184"/>
      <c r="G8" s="184">
        <f>SUMIF(AE9:AE10,"&lt;&gt;NOR",G9:G10)</f>
        <v>0</v>
      </c>
      <c r="H8" s="184"/>
      <c r="I8" s="184">
        <f>SUM(I9:I10)</f>
        <v>0</v>
      </c>
      <c r="J8" s="184"/>
      <c r="K8" s="184">
        <f>SUM(K9:K10)</f>
        <v>11510.7</v>
      </c>
      <c r="L8" s="184"/>
      <c r="M8" s="184">
        <f>SUM(M9:M10)</f>
        <v>0</v>
      </c>
      <c r="N8" s="163"/>
      <c r="O8" s="163">
        <f>SUM(O9:O10)</f>
        <v>0</v>
      </c>
      <c r="P8" s="163"/>
      <c r="Q8" s="163">
        <f>SUM(Q9:Q10)</f>
        <v>21.96</v>
      </c>
      <c r="R8" s="163"/>
      <c r="S8" s="163"/>
      <c r="T8" s="179"/>
      <c r="U8" s="163">
        <f>SUM(U9:U10)</f>
        <v>44.2</v>
      </c>
      <c r="AE8" t="s">
        <v>94</v>
      </c>
    </row>
    <row r="9" spans="1:60" outlineLevel="1" x14ac:dyDescent="0.2">
      <c r="A9" s="159">
        <v>1</v>
      </c>
      <c r="B9" s="165" t="s">
        <v>95</v>
      </c>
      <c r="C9" s="192" t="s">
        <v>96</v>
      </c>
      <c r="D9" s="167" t="s">
        <v>97</v>
      </c>
      <c r="E9" s="173">
        <v>12.2</v>
      </c>
      <c r="F9" s="175">
        <v>0</v>
      </c>
      <c r="G9" s="175">
        <v>0</v>
      </c>
      <c r="H9" s="175">
        <v>0</v>
      </c>
      <c r="I9" s="175">
        <f>ROUND(E9*H9,2)</f>
        <v>0</v>
      </c>
      <c r="J9" s="175">
        <v>890</v>
      </c>
      <c r="K9" s="175">
        <f>ROUND(E9*J9,2)</f>
        <v>10858</v>
      </c>
      <c r="L9" s="175">
        <v>15</v>
      </c>
      <c r="M9" s="175">
        <f>G9*(1+L9/100)</f>
        <v>0</v>
      </c>
      <c r="N9" s="168">
        <v>0</v>
      </c>
      <c r="O9" s="168">
        <f>ROUND(E9*N9,5)</f>
        <v>0</v>
      </c>
      <c r="P9" s="168">
        <v>1.8</v>
      </c>
      <c r="Q9" s="168">
        <f>ROUND(E9*P9,5)</f>
        <v>21.96</v>
      </c>
      <c r="R9" s="168"/>
      <c r="S9" s="168"/>
      <c r="T9" s="169">
        <v>3.5329999999999999</v>
      </c>
      <c r="U9" s="168">
        <f>ROUND(E9*T9,2)</f>
        <v>43.1</v>
      </c>
      <c r="V9" s="158"/>
      <c r="W9" s="158"/>
      <c r="X9" s="158"/>
      <c r="Y9" s="158"/>
      <c r="Z9" s="158"/>
      <c r="AA9" s="158"/>
      <c r="AB9" s="158"/>
      <c r="AC9" s="158"/>
      <c r="AD9" s="158"/>
      <c r="AE9" s="158" t="s">
        <v>98</v>
      </c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</row>
    <row r="10" spans="1:60" outlineLevel="1" x14ac:dyDescent="0.2">
      <c r="A10" s="159">
        <v>2</v>
      </c>
      <c r="B10" s="165" t="s">
        <v>99</v>
      </c>
      <c r="C10" s="192" t="s">
        <v>100</v>
      </c>
      <c r="D10" s="167" t="s">
        <v>101</v>
      </c>
      <c r="E10" s="173">
        <v>61</v>
      </c>
      <c r="F10" s="175">
        <v>0</v>
      </c>
      <c r="G10" s="175">
        <v>0</v>
      </c>
      <c r="H10" s="175">
        <v>0</v>
      </c>
      <c r="I10" s="175">
        <f>ROUND(E10*H10,2)</f>
        <v>0</v>
      </c>
      <c r="J10" s="175">
        <v>10.7</v>
      </c>
      <c r="K10" s="175">
        <f>ROUND(E10*J10,2)</f>
        <v>652.70000000000005</v>
      </c>
      <c r="L10" s="175">
        <v>15</v>
      </c>
      <c r="M10" s="175">
        <f>G10*(1+L10/100)</f>
        <v>0</v>
      </c>
      <c r="N10" s="168">
        <v>0</v>
      </c>
      <c r="O10" s="168">
        <f>ROUND(E10*N10,5)</f>
        <v>0</v>
      </c>
      <c r="P10" s="168">
        <v>0</v>
      </c>
      <c r="Q10" s="168">
        <f>ROUND(E10*P10,5)</f>
        <v>0</v>
      </c>
      <c r="R10" s="168"/>
      <c r="S10" s="168"/>
      <c r="T10" s="169">
        <v>1.7999999999999999E-2</v>
      </c>
      <c r="U10" s="168">
        <f>ROUND(E10*T10,2)</f>
        <v>1.1000000000000001</v>
      </c>
      <c r="V10" s="158"/>
      <c r="W10" s="158"/>
      <c r="X10" s="158"/>
      <c r="Y10" s="158"/>
      <c r="Z10" s="158"/>
      <c r="AA10" s="158"/>
      <c r="AB10" s="158"/>
      <c r="AC10" s="158"/>
      <c r="AD10" s="158"/>
      <c r="AE10" s="158" t="s">
        <v>98</v>
      </c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</row>
    <row r="11" spans="1:60" x14ac:dyDescent="0.2">
      <c r="A11" s="160" t="s">
        <v>93</v>
      </c>
      <c r="B11" s="166" t="s">
        <v>56</v>
      </c>
      <c r="C11" s="193" t="s">
        <v>57</v>
      </c>
      <c r="D11" s="170"/>
      <c r="E11" s="174"/>
      <c r="F11" s="176">
        <v>0</v>
      </c>
      <c r="G11" s="176">
        <v>0</v>
      </c>
      <c r="H11" s="176"/>
      <c r="I11" s="176">
        <f>SUM(I12:I15)</f>
        <v>34825.760000000002</v>
      </c>
      <c r="J11" s="176"/>
      <c r="K11" s="176">
        <f>SUM(K12:K15)</f>
        <v>13901.55</v>
      </c>
      <c r="L11" s="176"/>
      <c r="M11" s="176">
        <f>SUM(M12:M15)</f>
        <v>0</v>
      </c>
      <c r="N11" s="171"/>
      <c r="O11" s="171">
        <f>SUM(O12:O15)</f>
        <v>40.498740000000005</v>
      </c>
      <c r="P11" s="171"/>
      <c r="Q11" s="171">
        <f>SUM(Q12:Q15)</f>
        <v>0</v>
      </c>
      <c r="R11" s="171"/>
      <c r="S11" s="171"/>
      <c r="T11" s="172"/>
      <c r="U11" s="171">
        <f>SUM(U12:U15)</f>
        <v>50.13</v>
      </c>
      <c r="AE11" t="s">
        <v>94</v>
      </c>
    </row>
    <row r="12" spans="1:60" outlineLevel="1" x14ac:dyDescent="0.2">
      <c r="A12" s="159">
        <v>3</v>
      </c>
      <c r="B12" s="165" t="s">
        <v>102</v>
      </c>
      <c r="C12" s="192" t="s">
        <v>103</v>
      </c>
      <c r="D12" s="167" t="s">
        <v>97</v>
      </c>
      <c r="E12" s="173">
        <v>9.15</v>
      </c>
      <c r="F12" s="175">
        <v>0</v>
      </c>
      <c r="G12" s="175">
        <v>0</v>
      </c>
      <c r="H12" s="175">
        <v>357.9</v>
      </c>
      <c r="I12" s="175">
        <f>ROUND(E12*H12,2)</f>
        <v>3274.79</v>
      </c>
      <c r="J12" s="175">
        <v>492.1</v>
      </c>
      <c r="K12" s="175">
        <f>ROUND(E12*J12,2)</f>
        <v>4502.72</v>
      </c>
      <c r="L12" s="175">
        <v>15</v>
      </c>
      <c r="M12" s="175">
        <f>G12*(1+L12/100)</f>
        <v>0</v>
      </c>
      <c r="N12" s="168">
        <v>1.837</v>
      </c>
      <c r="O12" s="168">
        <f>ROUND(E12*N12,5)</f>
        <v>16.80855</v>
      </c>
      <c r="P12" s="168">
        <v>0</v>
      </c>
      <c r="Q12" s="168">
        <f>ROUND(E12*P12,5)</f>
        <v>0</v>
      </c>
      <c r="R12" s="168"/>
      <c r="S12" s="168"/>
      <c r="T12" s="169">
        <v>1.8360000000000001</v>
      </c>
      <c r="U12" s="168">
        <f>ROUND(E12*T12,2)</f>
        <v>16.8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 t="s">
        <v>98</v>
      </c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</row>
    <row r="13" spans="1:60" outlineLevel="1" x14ac:dyDescent="0.2">
      <c r="A13" s="159">
        <v>4</v>
      </c>
      <c r="B13" s="165" t="s">
        <v>104</v>
      </c>
      <c r="C13" s="192" t="s">
        <v>105</v>
      </c>
      <c r="D13" s="167" t="s">
        <v>97</v>
      </c>
      <c r="E13" s="173">
        <v>9.15</v>
      </c>
      <c r="F13" s="175">
        <v>0</v>
      </c>
      <c r="G13" s="175">
        <v>0</v>
      </c>
      <c r="H13" s="175">
        <v>2205.7600000000002</v>
      </c>
      <c r="I13" s="175">
        <f>ROUND(E13*H13,2)</f>
        <v>20182.7</v>
      </c>
      <c r="J13" s="175">
        <v>604.23999999999978</v>
      </c>
      <c r="K13" s="175">
        <f>ROUND(E13*J13,2)</f>
        <v>5528.8</v>
      </c>
      <c r="L13" s="175">
        <v>15</v>
      </c>
      <c r="M13" s="175">
        <f>G13*(1+L13/100)</f>
        <v>0</v>
      </c>
      <c r="N13" s="168">
        <v>2.5249999999999999</v>
      </c>
      <c r="O13" s="168">
        <f>ROUND(E13*N13,5)</f>
        <v>23.103750000000002</v>
      </c>
      <c r="P13" s="168">
        <v>0</v>
      </c>
      <c r="Q13" s="168">
        <f>ROUND(E13*P13,5)</f>
        <v>0</v>
      </c>
      <c r="R13" s="168"/>
      <c r="S13" s="168"/>
      <c r="T13" s="169">
        <v>2.3170000000000002</v>
      </c>
      <c r="U13" s="168">
        <f>ROUND(E13*T13,2)</f>
        <v>21.2</v>
      </c>
      <c r="V13" s="158"/>
      <c r="W13" s="158"/>
      <c r="X13" s="158"/>
      <c r="Y13" s="158"/>
      <c r="Z13" s="158"/>
      <c r="AA13" s="158"/>
      <c r="AB13" s="158"/>
      <c r="AC13" s="158"/>
      <c r="AD13" s="158"/>
      <c r="AE13" s="158" t="s">
        <v>98</v>
      </c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</row>
    <row r="14" spans="1:60" ht="22.5" outlineLevel="1" x14ac:dyDescent="0.2">
      <c r="A14" s="159">
        <v>5</v>
      </c>
      <c r="B14" s="165" t="s">
        <v>106</v>
      </c>
      <c r="C14" s="192" t="s">
        <v>107</v>
      </c>
      <c r="D14" s="167" t="s">
        <v>97</v>
      </c>
      <c r="E14" s="173">
        <v>9.15</v>
      </c>
      <c r="F14" s="175">
        <v>0</v>
      </c>
      <c r="G14" s="175">
        <v>0</v>
      </c>
      <c r="H14" s="175">
        <v>0</v>
      </c>
      <c r="I14" s="175">
        <f>ROUND(E14*H14,2)</f>
        <v>0</v>
      </c>
      <c r="J14" s="175">
        <v>132</v>
      </c>
      <c r="K14" s="175">
        <f>ROUND(E14*J14,2)</f>
        <v>1207.8</v>
      </c>
      <c r="L14" s="175">
        <v>15</v>
      </c>
      <c r="M14" s="175">
        <f>G14*(1+L14/100)</f>
        <v>0</v>
      </c>
      <c r="N14" s="168">
        <v>0</v>
      </c>
      <c r="O14" s="168">
        <f>ROUND(E14*N14,5)</f>
        <v>0</v>
      </c>
      <c r="P14" s="168">
        <v>0</v>
      </c>
      <c r="Q14" s="168">
        <f>ROUND(E14*P14,5)</f>
        <v>0</v>
      </c>
      <c r="R14" s="168"/>
      <c r="S14" s="168"/>
      <c r="T14" s="169">
        <v>0.41</v>
      </c>
      <c r="U14" s="168">
        <f>ROUND(E14*T14,2)</f>
        <v>3.75</v>
      </c>
      <c r="V14" s="158"/>
      <c r="W14" s="158"/>
      <c r="X14" s="158"/>
      <c r="Y14" s="158"/>
      <c r="Z14" s="158"/>
      <c r="AA14" s="158"/>
      <c r="AB14" s="158"/>
      <c r="AC14" s="158"/>
      <c r="AD14" s="158"/>
      <c r="AE14" s="158" t="s">
        <v>98</v>
      </c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</row>
    <row r="15" spans="1:60" ht="22.5" outlineLevel="1" x14ac:dyDescent="0.2">
      <c r="A15" s="159">
        <v>6</v>
      </c>
      <c r="B15" s="165" t="s">
        <v>108</v>
      </c>
      <c r="C15" s="192" t="s">
        <v>109</v>
      </c>
      <c r="D15" s="167" t="s">
        <v>110</v>
      </c>
      <c r="E15" s="173">
        <v>0.55000000000000004</v>
      </c>
      <c r="F15" s="175">
        <v>0</v>
      </c>
      <c r="G15" s="175">
        <v>0</v>
      </c>
      <c r="H15" s="175">
        <v>20669.580000000002</v>
      </c>
      <c r="I15" s="175">
        <f>ROUND(E15*H15,2)</f>
        <v>11368.27</v>
      </c>
      <c r="J15" s="175">
        <v>4840.4199999999983</v>
      </c>
      <c r="K15" s="175">
        <f>ROUND(E15*J15,2)</f>
        <v>2662.23</v>
      </c>
      <c r="L15" s="175">
        <v>15</v>
      </c>
      <c r="M15" s="175">
        <f>G15*(1+L15/100)</f>
        <v>0</v>
      </c>
      <c r="N15" s="168">
        <v>1.0662499999999999</v>
      </c>
      <c r="O15" s="168">
        <f>ROUND(E15*N15,5)</f>
        <v>0.58643999999999996</v>
      </c>
      <c r="P15" s="168">
        <v>0</v>
      </c>
      <c r="Q15" s="168">
        <f>ROUND(E15*P15,5)</f>
        <v>0</v>
      </c>
      <c r="R15" s="168"/>
      <c r="S15" s="168"/>
      <c r="T15" s="169">
        <v>15.231</v>
      </c>
      <c r="U15" s="168">
        <f>ROUND(E15*T15,2)</f>
        <v>8.3800000000000008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 t="s">
        <v>98</v>
      </c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</row>
    <row r="16" spans="1:60" x14ac:dyDescent="0.2">
      <c r="A16" s="160" t="s">
        <v>93</v>
      </c>
      <c r="B16" s="166" t="s">
        <v>58</v>
      </c>
      <c r="C16" s="193" t="s">
        <v>59</v>
      </c>
      <c r="D16" s="170"/>
      <c r="E16" s="174"/>
      <c r="F16" s="176">
        <v>0</v>
      </c>
      <c r="G16" s="176">
        <v>0</v>
      </c>
      <c r="H16" s="176"/>
      <c r="I16" s="176">
        <f>SUM(I17:I17)</f>
        <v>0</v>
      </c>
      <c r="J16" s="176"/>
      <c r="K16" s="176">
        <f>SUM(K17:K17)</f>
        <v>9314.7000000000007</v>
      </c>
      <c r="L16" s="176"/>
      <c r="M16" s="176">
        <f>SUM(M17:M17)</f>
        <v>0</v>
      </c>
      <c r="N16" s="171"/>
      <c r="O16" s="171">
        <f>SUM(O17:O17)</f>
        <v>0</v>
      </c>
      <c r="P16" s="171"/>
      <c r="Q16" s="171">
        <f>SUM(Q17:Q17)</f>
        <v>13.42</v>
      </c>
      <c r="R16" s="171"/>
      <c r="S16" s="171"/>
      <c r="T16" s="172"/>
      <c r="U16" s="171">
        <f>SUM(U17:U17)</f>
        <v>28.4</v>
      </c>
      <c r="AE16" t="s">
        <v>94</v>
      </c>
    </row>
    <row r="17" spans="1:60" ht="22.5" outlineLevel="1" x14ac:dyDescent="0.2">
      <c r="A17" s="159">
        <v>7</v>
      </c>
      <c r="B17" s="165" t="s">
        <v>111</v>
      </c>
      <c r="C17" s="192" t="s">
        <v>112</v>
      </c>
      <c r="D17" s="167" t="s">
        <v>97</v>
      </c>
      <c r="E17" s="173">
        <v>6.1</v>
      </c>
      <c r="F17" s="175">
        <v>0</v>
      </c>
      <c r="G17" s="175">
        <v>0</v>
      </c>
      <c r="H17" s="175">
        <v>0</v>
      </c>
      <c r="I17" s="175">
        <f>ROUND(E17*H17,2)</f>
        <v>0</v>
      </c>
      <c r="J17" s="175">
        <v>1527</v>
      </c>
      <c r="K17" s="175">
        <f>ROUND(E17*J17,2)</f>
        <v>9314.7000000000007</v>
      </c>
      <c r="L17" s="175">
        <v>15</v>
      </c>
      <c r="M17" s="175">
        <f>G17*(1+L17/100)</f>
        <v>0</v>
      </c>
      <c r="N17" s="168">
        <v>0</v>
      </c>
      <c r="O17" s="168">
        <f>ROUND(E17*N17,5)</f>
        <v>0</v>
      </c>
      <c r="P17" s="168">
        <v>2.2000000000000002</v>
      </c>
      <c r="Q17" s="168">
        <f>ROUND(E17*P17,5)</f>
        <v>13.42</v>
      </c>
      <c r="R17" s="168"/>
      <c r="S17" s="168"/>
      <c r="T17" s="169">
        <v>4.6550000000000002</v>
      </c>
      <c r="U17" s="168">
        <f>ROUND(E17*T17,2)</f>
        <v>28.4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8" t="s">
        <v>98</v>
      </c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</row>
    <row r="18" spans="1:60" x14ac:dyDescent="0.2">
      <c r="A18" s="160" t="s">
        <v>93</v>
      </c>
      <c r="B18" s="166" t="s">
        <v>60</v>
      </c>
      <c r="C18" s="193" t="s">
        <v>61</v>
      </c>
      <c r="D18" s="170"/>
      <c r="E18" s="174"/>
      <c r="F18" s="176">
        <v>0</v>
      </c>
      <c r="G18" s="176">
        <v>0</v>
      </c>
      <c r="H18" s="176"/>
      <c r="I18" s="176">
        <f>SUM(I19:I23)</f>
        <v>0</v>
      </c>
      <c r="J18" s="176"/>
      <c r="K18" s="176">
        <f>SUM(K19:K23)</f>
        <v>26039.68</v>
      </c>
      <c r="L18" s="176"/>
      <c r="M18" s="176">
        <f>SUM(M19:M23)</f>
        <v>0</v>
      </c>
      <c r="N18" s="171"/>
      <c r="O18" s="171">
        <f>SUM(O19:O23)</f>
        <v>0</v>
      </c>
      <c r="P18" s="171"/>
      <c r="Q18" s="171">
        <f>SUM(Q19:Q23)</f>
        <v>0</v>
      </c>
      <c r="R18" s="171"/>
      <c r="S18" s="171"/>
      <c r="T18" s="172"/>
      <c r="U18" s="171">
        <f>SUM(U19:U23)</f>
        <v>60.47</v>
      </c>
      <c r="AE18" t="s">
        <v>94</v>
      </c>
    </row>
    <row r="19" spans="1:60" outlineLevel="1" x14ac:dyDescent="0.2">
      <c r="A19" s="159">
        <v>8</v>
      </c>
      <c r="B19" s="165" t="s">
        <v>113</v>
      </c>
      <c r="C19" s="192" t="s">
        <v>114</v>
      </c>
      <c r="D19" s="167" t="s">
        <v>110</v>
      </c>
      <c r="E19" s="173">
        <v>35.380000000000003</v>
      </c>
      <c r="F19" s="175">
        <v>0</v>
      </c>
      <c r="G19" s="175">
        <v>0</v>
      </c>
      <c r="H19" s="175">
        <v>0</v>
      </c>
      <c r="I19" s="175">
        <f>ROUND(E19*H19,2)</f>
        <v>0</v>
      </c>
      <c r="J19" s="175">
        <v>126</v>
      </c>
      <c r="K19" s="175">
        <f>ROUND(E19*J19,2)</f>
        <v>4457.88</v>
      </c>
      <c r="L19" s="175">
        <v>15</v>
      </c>
      <c r="M19" s="175">
        <f>G19*(1+L19/100)</f>
        <v>0</v>
      </c>
      <c r="N19" s="168">
        <v>0</v>
      </c>
      <c r="O19" s="168">
        <f>ROUND(E19*N19,5)</f>
        <v>0</v>
      </c>
      <c r="P19" s="168">
        <v>0</v>
      </c>
      <c r="Q19" s="168">
        <f>ROUND(E19*P19,5)</f>
        <v>0</v>
      </c>
      <c r="R19" s="168"/>
      <c r="S19" s="168"/>
      <c r="T19" s="169">
        <v>0.27700000000000002</v>
      </c>
      <c r="U19" s="168">
        <f>ROUND(E19*T19,2)</f>
        <v>9.8000000000000007</v>
      </c>
      <c r="V19" s="158"/>
      <c r="W19" s="158"/>
      <c r="X19" s="158"/>
      <c r="Y19" s="158"/>
      <c r="Z19" s="158"/>
      <c r="AA19" s="158"/>
      <c r="AB19" s="158"/>
      <c r="AC19" s="158"/>
      <c r="AD19" s="158"/>
      <c r="AE19" s="158" t="s">
        <v>98</v>
      </c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</row>
    <row r="20" spans="1:60" outlineLevel="1" x14ac:dyDescent="0.2">
      <c r="A20" s="159">
        <v>9</v>
      </c>
      <c r="B20" s="165" t="s">
        <v>115</v>
      </c>
      <c r="C20" s="192" t="s">
        <v>116</v>
      </c>
      <c r="D20" s="167" t="s">
        <v>110</v>
      </c>
      <c r="E20" s="173">
        <v>35.380000000000003</v>
      </c>
      <c r="F20" s="175">
        <v>0</v>
      </c>
      <c r="G20" s="175">
        <v>0</v>
      </c>
      <c r="H20" s="175">
        <v>0</v>
      </c>
      <c r="I20" s="175">
        <f>ROUND(E20*H20,2)</f>
        <v>0</v>
      </c>
      <c r="J20" s="175">
        <v>210</v>
      </c>
      <c r="K20" s="175">
        <f>ROUND(E20*J20,2)</f>
        <v>7429.8</v>
      </c>
      <c r="L20" s="175">
        <v>15</v>
      </c>
      <c r="M20" s="175">
        <f>G20*(1+L20/100)</f>
        <v>0</v>
      </c>
      <c r="N20" s="168">
        <v>0</v>
      </c>
      <c r="O20" s="168">
        <f>ROUND(E20*N20,5)</f>
        <v>0</v>
      </c>
      <c r="P20" s="168">
        <v>0</v>
      </c>
      <c r="Q20" s="168">
        <f>ROUND(E20*P20,5)</f>
        <v>0</v>
      </c>
      <c r="R20" s="168"/>
      <c r="S20" s="168"/>
      <c r="T20" s="169">
        <v>0.94199999999999995</v>
      </c>
      <c r="U20" s="168">
        <f>ROUND(E20*T20,2)</f>
        <v>33.33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 t="s">
        <v>98</v>
      </c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</row>
    <row r="21" spans="1:60" outlineLevel="1" x14ac:dyDescent="0.2">
      <c r="A21" s="159">
        <v>10</v>
      </c>
      <c r="B21" s="165" t="s">
        <v>117</v>
      </c>
      <c r="C21" s="192" t="s">
        <v>118</v>
      </c>
      <c r="D21" s="167" t="s">
        <v>110</v>
      </c>
      <c r="E21" s="173">
        <v>35.380000000000003</v>
      </c>
      <c r="F21" s="175">
        <v>0</v>
      </c>
      <c r="G21" s="175">
        <v>0</v>
      </c>
      <c r="H21" s="175">
        <v>0</v>
      </c>
      <c r="I21" s="175">
        <f>ROUND(E21*H21,2)</f>
        <v>0</v>
      </c>
      <c r="J21" s="175">
        <v>150</v>
      </c>
      <c r="K21" s="175">
        <f>ROUND(E21*J21,2)</f>
        <v>5307</v>
      </c>
      <c r="L21" s="175">
        <v>15</v>
      </c>
      <c r="M21" s="175">
        <f>G21*(1+L21/100)</f>
        <v>0</v>
      </c>
      <c r="N21" s="168">
        <v>0</v>
      </c>
      <c r="O21" s="168">
        <f>ROUND(E21*N21,5)</f>
        <v>0</v>
      </c>
      <c r="P21" s="168">
        <v>0</v>
      </c>
      <c r="Q21" s="168">
        <f>ROUND(E21*P21,5)</f>
        <v>0</v>
      </c>
      <c r="R21" s="168"/>
      <c r="S21" s="168"/>
      <c r="T21" s="169">
        <v>0.49</v>
      </c>
      <c r="U21" s="168">
        <f>ROUND(E21*T21,2)</f>
        <v>17.34</v>
      </c>
      <c r="V21" s="158"/>
      <c r="W21" s="158"/>
      <c r="X21" s="158"/>
      <c r="Y21" s="158"/>
      <c r="Z21" s="158"/>
      <c r="AA21" s="158"/>
      <c r="AB21" s="158"/>
      <c r="AC21" s="158"/>
      <c r="AD21" s="158"/>
      <c r="AE21" s="158" t="s">
        <v>98</v>
      </c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</row>
    <row r="22" spans="1:60" outlineLevel="1" x14ac:dyDescent="0.2">
      <c r="A22" s="159">
        <v>11</v>
      </c>
      <c r="B22" s="165" t="s">
        <v>119</v>
      </c>
      <c r="C22" s="192" t="s">
        <v>120</v>
      </c>
      <c r="D22" s="167" t="s">
        <v>110</v>
      </c>
      <c r="E22" s="173">
        <v>707.6</v>
      </c>
      <c r="F22" s="175">
        <v>0</v>
      </c>
      <c r="G22" s="175">
        <v>0</v>
      </c>
      <c r="H22" s="175">
        <v>0</v>
      </c>
      <c r="I22" s="175">
        <f>ROUND(E22*H22,2)</f>
        <v>0</v>
      </c>
      <c r="J22" s="175">
        <v>7.5</v>
      </c>
      <c r="K22" s="175">
        <f>ROUND(E22*J22,2)</f>
        <v>5307</v>
      </c>
      <c r="L22" s="175">
        <v>15</v>
      </c>
      <c r="M22" s="175">
        <f>G22*(1+L22/100)</f>
        <v>0</v>
      </c>
      <c r="N22" s="168">
        <v>0</v>
      </c>
      <c r="O22" s="168">
        <f>ROUND(E22*N22,5)</f>
        <v>0</v>
      </c>
      <c r="P22" s="168">
        <v>0</v>
      </c>
      <c r="Q22" s="168">
        <f>ROUND(E22*P22,5)</f>
        <v>0</v>
      </c>
      <c r="R22" s="168"/>
      <c r="S22" s="168"/>
      <c r="T22" s="169">
        <v>0</v>
      </c>
      <c r="U22" s="168">
        <f>ROUND(E22*T22,2)</f>
        <v>0</v>
      </c>
      <c r="V22" s="158"/>
      <c r="W22" s="158"/>
      <c r="X22" s="158"/>
      <c r="Y22" s="158"/>
      <c r="Z22" s="158"/>
      <c r="AA22" s="158"/>
      <c r="AB22" s="158"/>
      <c r="AC22" s="158"/>
      <c r="AD22" s="158"/>
      <c r="AE22" s="158" t="s">
        <v>98</v>
      </c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</row>
    <row r="23" spans="1:60" outlineLevel="1" x14ac:dyDescent="0.2">
      <c r="A23" s="159">
        <v>12</v>
      </c>
      <c r="B23" s="165" t="s">
        <v>121</v>
      </c>
      <c r="C23" s="192" t="s">
        <v>122</v>
      </c>
      <c r="D23" s="167" t="s">
        <v>110</v>
      </c>
      <c r="E23" s="173">
        <v>35.380000000000003</v>
      </c>
      <c r="F23" s="175">
        <v>0</v>
      </c>
      <c r="G23" s="175">
        <v>0</v>
      </c>
      <c r="H23" s="175">
        <v>0</v>
      </c>
      <c r="I23" s="175">
        <f>ROUND(E23*H23,2)</f>
        <v>0</v>
      </c>
      <c r="J23" s="175">
        <v>100</v>
      </c>
      <c r="K23" s="175">
        <f>ROUND(E23*J23,2)</f>
        <v>3538</v>
      </c>
      <c r="L23" s="175">
        <v>15</v>
      </c>
      <c r="M23" s="175">
        <f>G23*(1+L23/100)</f>
        <v>0</v>
      </c>
      <c r="N23" s="168">
        <v>0</v>
      </c>
      <c r="O23" s="168">
        <f>ROUND(E23*N23,5)</f>
        <v>0</v>
      </c>
      <c r="P23" s="168">
        <v>0</v>
      </c>
      <c r="Q23" s="168">
        <f>ROUND(E23*P23,5)</f>
        <v>0</v>
      </c>
      <c r="R23" s="168"/>
      <c r="S23" s="168"/>
      <c r="T23" s="169">
        <v>0</v>
      </c>
      <c r="U23" s="168">
        <f>ROUND(E23*T23,2)</f>
        <v>0</v>
      </c>
      <c r="V23" s="158"/>
      <c r="W23" s="158"/>
      <c r="X23" s="158"/>
      <c r="Y23" s="158"/>
      <c r="Z23" s="158"/>
      <c r="AA23" s="158"/>
      <c r="AB23" s="158"/>
      <c r="AC23" s="158"/>
      <c r="AD23" s="158"/>
      <c r="AE23" s="158" t="s">
        <v>98</v>
      </c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</row>
    <row r="24" spans="1:60" x14ac:dyDescent="0.2">
      <c r="A24" s="160" t="s">
        <v>93</v>
      </c>
      <c r="B24" s="166" t="s">
        <v>62</v>
      </c>
      <c r="C24" s="193" t="s">
        <v>63</v>
      </c>
      <c r="D24" s="170"/>
      <c r="E24" s="174"/>
      <c r="F24" s="176">
        <v>0</v>
      </c>
      <c r="G24" s="176">
        <v>0</v>
      </c>
      <c r="H24" s="176"/>
      <c r="I24" s="176">
        <f>SUM(I25:I25)</f>
        <v>0</v>
      </c>
      <c r="J24" s="176"/>
      <c r="K24" s="176">
        <f>SUM(K25:K25)</f>
        <v>9334.9500000000007</v>
      </c>
      <c r="L24" s="176"/>
      <c r="M24" s="176">
        <f>SUM(M25:M25)</f>
        <v>0</v>
      </c>
      <c r="N24" s="171"/>
      <c r="O24" s="171">
        <f>SUM(O25:O25)</f>
        <v>0</v>
      </c>
      <c r="P24" s="171"/>
      <c r="Q24" s="171">
        <f>SUM(Q25:Q25)</f>
        <v>0</v>
      </c>
      <c r="R24" s="171"/>
      <c r="S24" s="171"/>
      <c r="T24" s="172"/>
      <c r="U24" s="171">
        <f>SUM(U25:U25)</f>
        <v>34.5</v>
      </c>
      <c r="AE24" t="s">
        <v>94</v>
      </c>
    </row>
    <row r="25" spans="1:60" outlineLevel="1" x14ac:dyDescent="0.2">
      <c r="A25" s="159">
        <v>13</v>
      </c>
      <c r="B25" s="165" t="s">
        <v>123</v>
      </c>
      <c r="C25" s="192" t="s">
        <v>124</v>
      </c>
      <c r="D25" s="167" t="s">
        <v>110</v>
      </c>
      <c r="E25" s="173">
        <v>40.498699999999999</v>
      </c>
      <c r="F25" s="175">
        <v>0</v>
      </c>
      <c r="G25" s="175">
        <v>0</v>
      </c>
      <c r="H25" s="175">
        <v>0</v>
      </c>
      <c r="I25" s="175">
        <f>ROUND(E25*H25,2)</f>
        <v>0</v>
      </c>
      <c r="J25" s="175">
        <v>230.5</v>
      </c>
      <c r="K25" s="175">
        <f>ROUND(E25*J25,2)</f>
        <v>9334.9500000000007</v>
      </c>
      <c r="L25" s="175">
        <v>15</v>
      </c>
      <c r="M25" s="175">
        <f>G25*(1+L25/100)</f>
        <v>0</v>
      </c>
      <c r="N25" s="168">
        <v>0</v>
      </c>
      <c r="O25" s="168">
        <f>ROUND(E25*N25,5)</f>
        <v>0</v>
      </c>
      <c r="P25" s="168">
        <v>0</v>
      </c>
      <c r="Q25" s="168">
        <f>ROUND(E25*P25,5)</f>
        <v>0</v>
      </c>
      <c r="R25" s="168"/>
      <c r="S25" s="168"/>
      <c r="T25" s="169">
        <v>0.85199999999999998</v>
      </c>
      <c r="U25" s="168">
        <f>ROUND(E25*T25,2)</f>
        <v>34.5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 t="s">
        <v>98</v>
      </c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</row>
    <row r="26" spans="1:60" x14ac:dyDescent="0.2">
      <c r="A26" s="160" t="s">
        <v>93</v>
      </c>
      <c r="B26" s="166" t="s">
        <v>64</v>
      </c>
      <c r="C26" s="193" t="s">
        <v>65</v>
      </c>
      <c r="D26" s="170"/>
      <c r="E26" s="174"/>
      <c r="F26" s="176">
        <v>0</v>
      </c>
      <c r="G26" s="176">
        <v>0</v>
      </c>
      <c r="H26" s="176"/>
      <c r="I26" s="176">
        <f>SUM(I27:I28)</f>
        <v>718.2</v>
      </c>
      <c r="J26" s="176"/>
      <c r="K26" s="176">
        <f>SUM(K27:K28)</f>
        <v>2843.05</v>
      </c>
      <c r="L26" s="176"/>
      <c r="M26" s="176">
        <f>SUM(M27:M28)</f>
        <v>0</v>
      </c>
      <c r="N26" s="171"/>
      <c r="O26" s="171">
        <f>SUM(O27:O28)</f>
        <v>7.0000000000000001E-3</v>
      </c>
      <c r="P26" s="171"/>
      <c r="Q26" s="171">
        <f>SUM(Q27:Q28)</f>
        <v>0</v>
      </c>
      <c r="R26" s="171"/>
      <c r="S26" s="171"/>
      <c r="T26" s="172"/>
      <c r="U26" s="171">
        <f>SUM(U27:U28)</f>
        <v>7.28</v>
      </c>
      <c r="AE26" t="s">
        <v>94</v>
      </c>
    </row>
    <row r="27" spans="1:60" outlineLevel="1" x14ac:dyDescent="0.2">
      <c r="A27" s="159">
        <v>14</v>
      </c>
      <c r="B27" s="165" t="s">
        <v>125</v>
      </c>
      <c r="C27" s="192" t="s">
        <v>126</v>
      </c>
      <c r="D27" s="167" t="s">
        <v>127</v>
      </c>
      <c r="E27" s="173">
        <v>140</v>
      </c>
      <c r="F27" s="175">
        <v>0</v>
      </c>
      <c r="G27" s="175">
        <v>0</v>
      </c>
      <c r="H27" s="175">
        <v>5.13</v>
      </c>
      <c r="I27" s="175">
        <f>ROUND(E27*H27,2)</f>
        <v>718.2</v>
      </c>
      <c r="J27" s="175">
        <v>19.87</v>
      </c>
      <c r="K27" s="175">
        <f>ROUND(E27*J27,2)</f>
        <v>2781.8</v>
      </c>
      <c r="L27" s="175">
        <v>15</v>
      </c>
      <c r="M27" s="175">
        <f>G27*(1+L27/100)</f>
        <v>0</v>
      </c>
      <c r="N27" s="168">
        <v>5.0000000000000002E-5</v>
      </c>
      <c r="O27" s="168">
        <f>ROUND(E27*N27,5)</f>
        <v>7.0000000000000001E-3</v>
      </c>
      <c r="P27" s="168">
        <v>0</v>
      </c>
      <c r="Q27" s="168">
        <f>ROUND(E27*P27,5)</f>
        <v>0</v>
      </c>
      <c r="R27" s="168"/>
      <c r="S27" s="168"/>
      <c r="T27" s="169">
        <v>5.1999999999999998E-2</v>
      </c>
      <c r="U27" s="168">
        <f>ROUND(E27*T27,2)</f>
        <v>7.28</v>
      </c>
      <c r="V27" s="158"/>
      <c r="W27" s="158"/>
      <c r="X27" s="158"/>
      <c r="Y27" s="158"/>
      <c r="Z27" s="158"/>
      <c r="AA27" s="158"/>
      <c r="AB27" s="158"/>
      <c r="AC27" s="158"/>
      <c r="AD27" s="158"/>
      <c r="AE27" s="158" t="s">
        <v>98</v>
      </c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</row>
    <row r="28" spans="1:60" outlineLevel="1" x14ac:dyDescent="0.2">
      <c r="A28" s="185">
        <v>15</v>
      </c>
      <c r="B28" s="186" t="s">
        <v>128</v>
      </c>
      <c r="C28" s="194" t="s">
        <v>129</v>
      </c>
      <c r="D28" s="187" t="s">
        <v>0</v>
      </c>
      <c r="E28" s="188">
        <v>35</v>
      </c>
      <c r="F28" s="189">
        <v>0</v>
      </c>
      <c r="G28" s="189">
        <v>0</v>
      </c>
      <c r="H28" s="189">
        <v>0</v>
      </c>
      <c r="I28" s="189">
        <f>ROUND(E28*H28,2)</f>
        <v>0</v>
      </c>
      <c r="J28" s="189">
        <v>1.75</v>
      </c>
      <c r="K28" s="189">
        <f>ROUND(E28*J28,2)</f>
        <v>61.25</v>
      </c>
      <c r="L28" s="189">
        <v>15</v>
      </c>
      <c r="M28" s="189">
        <f>G28*(1+L28/100)</f>
        <v>0</v>
      </c>
      <c r="N28" s="190">
        <v>0</v>
      </c>
      <c r="O28" s="190">
        <f>ROUND(E28*N28,5)</f>
        <v>0</v>
      </c>
      <c r="P28" s="190">
        <v>0</v>
      </c>
      <c r="Q28" s="190">
        <f>ROUND(E28*P28,5)</f>
        <v>0</v>
      </c>
      <c r="R28" s="190"/>
      <c r="S28" s="190"/>
      <c r="T28" s="191">
        <v>0</v>
      </c>
      <c r="U28" s="190">
        <f>ROUND(E28*T28,2)</f>
        <v>0</v>
      </c>
      <c r="V28" s="158"/>
      <c r="W28" s="158"/>
      <c r="X28" s="158"/>
      <c r="Y28" s="158"/>
      <c r="Z28" s="158"/>
      <c r="AA28" s="158"/>
      <c r="AB28" s="158"/>
      <c r="AC28" s="158"/>
      <c r="AD28" s="158"/>
      <c r="AE28" s="158" t="s">
        <v>98</v>
      </c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</row>
    <row r="29" spans="1:60" x14ac:dyDescent="0.2">
      <c r="A29" s="6"/>
      <c r="B29" s="7" t="s">
        <v>130</v>
      </c>
      <c r="C29" s="195" t="s">
        <v>130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AC29">
        <v>15</v>
      </c>
      <c r="AD29">
        <v>21</v>
      </c>
    </row>
    <row r="30" spans="1:60" x14ac:dyDescent="0.2">
      <c r="C30" s="196"/>
      <c r="AE30" t="s">
        <v>131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Vladimír Korek</cp:lastModifiedBy>
  <cp:lastPrinted>2014-02-28T09:52:57Z</cp:lastPrinted>
  <dcterms:created xsi:type="dcterms:W3CDTF">2009-04-08T07:15:50Z</dcterms:created>
  <dcterms:modified xsi:type="dcterms:W3CDTF">2017-08-11T07:38:38Z</dcterms:modified>
</cp:coreProperties>
</file>