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35" windowWidth="16995" windowHeight="10515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Rekapitulace!$G$14</definedName>
    <definedName name="Dodavka0">Položky!#REF!</definedName>
    <definedName name="HSV">Rekapitulace!$E$14</definedName>
    <definedName name="HSV0">Položky!#REF!</definedName>
    <definedName name="HZS">Rekapitulace!$I$14</definedName>
    <definedName name="HZS0">Položky!#REF!</definedName>
    <definedName name="JKSO">'Krycí list'!$F$4</definedName>
    <definedName name="MJ">'Krycí list'!$G$4</definedName>
    <definedName name="Mont">Rekapitulace!$H$14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list'!$A$1:$G$36</definedName>
    <definedName name="_xlnm.Print_Area" localSheetId="2">Položky!$A$1:$K$61</definedName>
    <definedName name="_xlnm.Print_Area" localSheetId="1">Rekapitulace!$A$1:$I$20</definedName>
    <definedName name="PocetMJ">'Krycí list'!$G$7</definedName>
    <definedName name="Poznamka">'Krycí list'!$B$37</definedName>
    <definedName name="Projektant">'Krycí list'!$C$7</definedName>
    <definedName name="PSV">Rekapitulace!$F$14</definedName>
    <definedName name="PSV0">Položky!#REF!</definedName>
    <definedName name="SloupecCC">Položky!$G$6</definedName>
    <definedName name="SloupecCisloPol">Položky!$B$6</definedName>
    <definedName name="SloupecCH">Položky!$I$6</definedName>
    <definedName name="SloupecJC">Položky!$F$6</definedName>
    <definedName name="SloupecJH">Položky!$H$6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Rekapitulace!$H$20</definedName>
    <definedName name="VRNKc">Rekapitulace!$E$19</definedName>
    <definedName name="VRNnazev">Rekapitulace!$A$19</definedName>
    <definedName name="VRNproc">Rekapitulace!$F$19</definedName>
    <definedName name="VRNzakl">Rekapitulace!$G$19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45621"/>
</workbook>
</file>

<file path=xl/calcChain.xml><?xml version="1.0" encoding="utf-8"?>
<calcChain xmlns="http://schemas.openxmlformats.org/spreadsheetml/2006/main">
  <c r="C49" i="3" l="1"/>
  <c r="C23" i="3"/>
  <c r="K22" i="3"/>
  <c r="I22" i="3"/>
  <c r="K23" i="3" l="1"/>
  <c r="I23" i="3"/>
  <c r="I13" i="2"/>
  <c r="G13" i="2"/>
  <c r="F13" i="2"/>
  <c r="B13" i="2"/>
  <c r="A13" i="2"/>
  <c r="H13" i="2"/>
  <c r="K61" i="3"/>
  <c r="I61" i="3"/>
  <c r="C61" i="3"/>
  <c r="I53" i="3"/>
  <c r="I52" i="3"/>
  <c r="I51" i="3"/>
  <c r="B12" i="2"/>
  <c r="A12" i="2"/>
  <c r="C54" i="3"/>
  <c r="I47" i="3"/>
  <c r="B11" i="2"/>
  <c r="A11" i="2"/>
  <c r="B10" i="2"/>
  <c r="A10" i="2"/>
  <c r="C45" i="3"/>
  <c r="K41" i="3"/>
  <c r="I25" i="3"/>
  <c r="B9" i="2"/>
  <c r="A9" i="2"/>
  <c r="C41" i="3"/>
  <c r="B7" i="2"/>
  <c r="A7" i="2"/>
  <c r="C20" i="3"/>
  <c r="C4" i="3"/>
  <c r="H3" i="3"/>
  <c r="C3" i="3"/>
  <c r="H20" i="2"/>
  <c r="G22" i="1" s="1"/>
  <c r="G21" i="1" s="1"/>
  <c r="G19" i="2"/>
  <c r="I19" i="2" s="1"/>
  <c r="C2" i="2"/>
  <c r="F31" i="1"/>
  <c r="G8" i="1"/>
  <c r="I7" i="2" l="1"/>
  <c r="H10" i="2"/>
  <c r="I12" i="2"/>
  <c r="I9" i="2"/>
  <c r="H7" i="2"/>
  <c r="F7" i="2"/>
  <c r="K20" i="3"/>
  <c r="G7" i="2"/>
  <c r="G11" i="2"/>
  <c r="H11" i="2"/>
  <c r="I20" i="3"/>
  <c r="I41" i="3"/>
  <c r="F9" i="2"/>
  <c r="H9" i="2"/>
  <c r="G10" i="2"/>
  <c r="I10" i="2"/>
  <c r="F10" i="2"/>
  <c r="F11" i="2"/>
  <c r="F12" i="2"/>
  <c r="H12" i="2"/>
  <c r="I54" i="3"/>
  <c r="I45" i="3"/>
  <c r="K45" i="3"/>
  <c r="I11" i="2"/>
  <c r="I49" i="3"/>
  <c r="G9" i="2"/>
  <c r="G12" i="2"/>
  <c r="I14" i="2" l="1"/>
  <c r="C20" i="1" s="1"/>
  <c r="H14" i="2"/>
  <c r="C15" i="1" s="1"/>
  <c r="G14" i="2"/>
  <c r="C14" i="1" s="1"/>
  <c r="F14" i="2"/>
  <c r="C17" i="1" s="1"/>
  <c r="E14" i="2"/>
  <c r="C16" i="1" s="1"/>
  <c r="C18" i="1" l="1"/>
  <c r="C21" i="1" s="1"/>
  <c r="C22" i="1" s="1"/>
  <c r="F32" i="1" s="1"/>
  <c r="F33" i="1" s="1"/>
  <c r="F34" i="1" s="1"/>
</calcChain>
</file>

<file path=xl/sharedStrings.xml><?xml version="1.0" encoding="utf-8"?>
<sst xmlns="http://schemas.openxmlformats.org/spreadsheetml/2006/main" count="236" uniqueCount="158">
  <si>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</si>
  <si>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</si>
  <si>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</si>
  <si>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</si>
  <si>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</si>
  <si>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</si>
  <si>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</si>
  <si>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</si>
  <si>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</si>
  <si>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</si>
  <si>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</si>
  <si>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</si>
  <si>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</si>
  <si>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</si>
  <si>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</si>
  <si>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</si>
  <si>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</si>
  <si>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</si>
  <si>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</si>
  <si>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</si>
  <si>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</si>
  <si>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</si>
  <si>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</si>
  <si>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</si>
  <si>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</si>
  <si>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</si>
  <si>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</si>
  <si>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</si>
  <si>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</si>
  <si>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</si>
  <si>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</si>
  <si>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</si>
  <si>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</si>
  <si>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</si>
  <si>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</si>
  <si>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</si>
  <si>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</si>
  <si>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</si>
  <si>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</si>
  <si>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</si>
  <si>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</si>
  <si>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</si>
  <si>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</si>
  <si>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</si>
  <si>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</si>
  <si>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</si>
  <si>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</si>
  <si>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</si>
  <si>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</si>
  <si>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</si>
  <si>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</si>
  <si>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</si>
  <si>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</si>
  <si>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</si>
  <si>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</si>
  <si>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</si>
  <si>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</si>
  <si>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</si>
  <si>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</si>
  <si>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</si>
  <si>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</si>
  <si>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</si>
  <si>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</si>
  <si>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</si>
  <si>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</si>
  <si>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</si>
  <si>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</si>
  <si>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</si>
  <si>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</si>
  <si>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m2</t>
  </si>
  <si>
    <t>m</t>
  </si>
  <si>
    <t>5</t>
  </si>
  <si>
    <t>Komunikace</t>
  </si>
  <si>
    <t>596 21-5021.R00</t>
  </si>
  <si>
    <t>kus</t>
  </si>
  <si>
    <t>91</t>
  </si>
  <si>
    <t>Doplňující práce na komunikaci</t>
  </si>
  <si>
    <t>97</t>
  </si>
  <si>
    <t>Prorážení otvorů</t>
  </si>
  <si>
    <t>t</t>
  </si>
  <si>
    <t>Odstanění travin na ploše do 0,1 ha</t>
  </si>
  <si>
    <t>ha</t>
  </si>
  <si>
    <t>122 20-1401.R00</t>
  </si>
  <si>
    <t>111 10-1101.R00</t>
  </si>
  <si>
    <t>Vykopávky v zemníku v hor. 3 do 100 m3</t>
  </si>
  <si>
    <t>m3</t>
  </si>
  <si>
    <t>12220-1102.R00</t>
  </si>
  <si>
    <t>Ruční výkop jam, rýh a šachet v hornině tř. 3</t>
  </si>
  <si>
    <t>181 30-1101.R00</t>
  </si>
  <si>
    <t xml:space="preserve">Rozprostření ornice, rovina, tl. Do 10 cm do 500 m2 </t>
  </si>
  <si>
    <t>199 00-0002.R00</t>
  </si>
  <si>
    <t>Poplatek za skládku horniny 1-4</t>
  </si>
  <si>
    <t>162 40-2111.R00</t>
  </si>
  <si>
    <t>Vodorovné přemístění drnu do 2000 m</t>
  </si>
  <si>
    <t>167 10-2111.R00</t>
  </si>
  <si>
    <t>Nakládání drnu ze skládky</t>
  </si>
  <si>
    <t>183 10-1314.ROO</t>
  </si>
  <si>
    <t>Hloub. jamek s výměnou 100% půdy do 0,125m3, 1:5</t>
  </si>
  <si>
    <t>184 10-2116.R00</t>
  </si>
  <si>
    <t xml:space="preserve">výsadba dřevin s balem D do 80 cm, v rovině </t>
  </si>
  <si>
    <t>185 85-1111.R00</t>
  </si>
  <si>
    <t xml:space="preserve">Dovoz vody pro zálivku rostlin do 6 km </t>
  </si>
  <si>
    <t>026-621322R</t>
  </si>
  <si>
    <t>026-62136R</t>
  </si>
  <si>
    <t>Tis červený - Taxus baccata 80-100cm, bal.</t>
  </si>
  <si>
    <t>Zerav západní - Thuja occidentalis Smaragd 125-150</t>
  </si>
  <si>
    <t>3</t>
  </si>
  <si>
    <t>Svislé a kompletní konstrukce</t>
  </si>
  <si>
    <t>310 21-7851.R00</t>
  </si>
  <si>
    <t>Zazdívka otvorů do 0,25 m2 kamenem ve zdi tl. 45 cm</t>
  </si>
  <si>
    <t>564 21-1111.R00</t>
  </si>
  <si>
    <t>Podklad ze štěrkopísku po zhutnění tloušťky 5 cm</t>
  </si>
  <si>
    <t>564 23-1111.R00</t>
  </si>
  <si>
    <t xml:space="preserve">Podklad ze štěrkopísku po zhutnění tloušťky 10 cm </t>
  </si>
  <si>
    <t>583-317004R</t>
  </si>
  <si>
    <t>Kamenivo těžené frakce 0/32 B Jihomor. Kraj</t>
  </si>
  <si>
    <t xml:space="preserve">Kladení zámkové dlažby tl. 6 cm do drtě tl. 4 cm  </t>
  </si>
  <si>
    <t>583-314004R</t>
  </si>
  <si>
    <t>Kamenivo těžené frakce 4/8 B  Jihomor. Kraj</t>
  </si>
  <si>
    <t>592-45020R</t>
  </si>
  <si>
    <t xml:space="preserve">Dlažba zámková H-Profil 20x16,5x6 cm přírodní </t>
  </si>
  <si>
    <t>596 81-1111.R00</t>
  </si>
  <si>
    <t>Klad. dlaždic přístupového chodníku, lože z kam. těž.</t>
  </si>
  <si>
    <t>592-468020R</t>
  </si>
  <si>
    <t>Dlažba betonová 500x500x50 mm hladká</t>
  </si>
  <si>
    <t>583-31004R</t>
  </si>
  <si>
    <t>Kamenivo těžené frakce 16/32 Jihomor. Kraj</t>
  </si>
  <si>
    <t>62</t>
  </si>
  <si>
    <t>Úpravy povrchů vnější</t>
  </si>
  <si>
    <t>622 42-3622.R00</t>
  </si>
  <si>
    <t>Oprava vnějš. Omítek III, do 65%, štuk na 100%pl.m</t>
  </si>
  <si>
    <t>622 42-1143.R00</t>
  </si>
  <si>
    <t>Omítka vnějších stěn, MVC, štukov, složitost 1-2</t>
  </si>
  <si>
    <t>916 56-1111.R00</t>
  </si>
  <si>
    <t>Osazení záhon.obrubníků do lože z C 12/15 s opěrou</t>
  </si>
  <si>
    <t>592-17331R</t>
  </si>
  <si>
    <t>Obrubník zahradní ABO 12-20 1000/50/200 mm šedý</t>
  </si>
  <si>
    <t>94</t>
  </si>
  <si>
    <t xml:space="preserve">Lešení a stavební výtahy </t>
  </si>
  <si>
    <t>941 94-1031.R00</t>
  </si>
  <si>
    <t>941 94-1111.R00</t>
  </si>
  <si>
    <t>Pronájem lešení za den</t>
  </si>
  <si>
    <t>941 94-1831.ROO</t>
  </si>
  <si>
    <t>Demontáž lešení leh.řad. S podlahami, š1m,H10m</t>
  </si>
  <si>
    <t>978 01-5291.ROO</t>
  </si>
  <si>
    <t>Otlučení omítek vnějších MVC v slož. 1-4 do 100 %</t>
  </si>
  <si>
    <t>979 08-1111.R00</t>
  </si>
  <si>
    <t xml:space="preserve">Odvoz suti a vybour. Hmot na skládku do 1 km </t>
  </si>
  <si>
    <t>979 08-1121.R00</t>
  </si>
  <si>
    <t xml:space="preserve">Příplatek k odvozu za každý další 1 km </t>
  </si>
  <si>
    <t>979 08-2111.R00</t>
  </si>
  <si>
    <t>979 99-0106.R00</t>
  </si>
  <si>
    <t>Poplatek za skládku suti - cihelné výrobky</t>
  </si>
  <si>
    <t>Vnitrostaveništní doprava suti do 10 m</t>
  </si>
  <si>
    <t xml:space="preserve">Svislé a kompletní konstrukce </t>
  </si>
  <si>
    <t xml:space="preserve">Višňové, stavební úpravy na místním hřbitově </t>
  </si>
  <si>
    <t>Višňové, stavební úpravy na místním hřbitově</t>
  </si>
  <si>
    <t>Montáž leš. Leh. řad. s podlah. š. do 1 m, H 10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</si>
</sst>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č&quot;_-;\-* #,##0.00\ &quot;Kč&quot;_-;_-* &quot;-&quot;??\ &quot;Kč&quot;_-;_-@_-"/>
    <numFmt numFmtId="164" formatCode="dd/mm/yy"/>
    <numFmt numFmtId="165" formatCode="#,##0.00\ &quot;Kč&quot;"/>
    <numFmt numFmtId="166" formatCode="0.0"/>
    <numFmt numFmtId="167" formatCode="#,##0.00000"/>
  </numFmts>
  <fonts count="24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color indexed="9"/>
      <name val="Arial CE"/>
    </font>
    <font>
      <i/>
      <sz val="8"/>
      <name val="Arial CE"/>
      <family val="2"/>
      <charset val="238"/>
    </font>
    <font>
      <i/>
      <sz val="9"/>
      <name val="Arial CE"/>
    </font>
    <font>
      <sz val="10"/>
      <name val="Arial CE"/>
      <charset val="238"/>
    </font>
    <font>
      <sz val="8"/>
      <name val="Arial CE"/>
      <charset val="238"/>
    </font>
    <font>
      <sz val="10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4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9" fontId="2" fillId="2" borderId="6" xfId="0" applyNumberFormat="1" applyFont="1" applyFill="1" applyBorder="1"/>
    <xf numFmtId="49" fontId="0" fillId="2" borderId="7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0" fillId="0" borderId="8" xfId="0" applyNumberFormat="1" applyBorder="1" applyAlignment="1">
      <alignment horizontal="left"/>
    </xf>
    <xf numFmtId="0" fontId="0" fillId="0" borderId="13" xfId="0" applyNumberFormat="1" applyBorder="1"/>
    <xf numFmtId="0" fontId="0" fillId="0" borderId="12" xfId="0" applyNumberFormat="1" applyBorder="1"/>
    <xf numFmtId="0" fontId="0" fillId="0" borderId="14" xfId="0" applyNumberFormat="1" applyBorder="1"/>
    <xf numFmtId="0" fontId="0" fillId="0" borderId="0" xfId="0" applyNumberFormat="1"/>
    <xf numFmtId="3" fontId="0" fillId="0" borderId="14" xfId="0" applyNumberFormat="1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6" xfId="0" applyBorder="1"/>
    <xf numFmtId="0" fontId="0" fillId="0" borderId="0" xfId="0" applyBorder="1"/>
    <xf numFmtId="3" fontId="0" fillId="0" borderId="0" xfId="0" applyNumberFormat="1"/>
    <xf numFmtId="0" fontId="1" fillId="0" borderId="23" xfId="0" applyFont="1" applyBorder="1" applyAlignment="1">
      <alignment horizontal="centerContinuous" vertical="center"/>
    </xf>
    <xf numFmtId="0" fontId="6" fillId="0" borderId="24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0" fillId="0" borderId="25" xfId="0" applyBorder="1" applyAlignment="1">
      <alignment horizontal="centerContinuous" vertical="center"/>
    </xf>
    <xf numFmtId="0" fontId="5" fillId="0" borderId="26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Continuous"/>
    </xf>
    <xf numFmtId="0" fontId="5" fillId="0" borderId="27" xfId="0" applyFont="1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0" fillId="0" borderId="29" xfId="0" applyBorder="1"/>
    <xf numFmtId="0" fontId="0" fillId="0" borderId="21" xfId="0" applyBorder="1"/>
    <xf numFmtId="3" fontId="0" fillId="0" borderId="30" xfId="0" applyNumberFormat="1" applyBorder="1"/>
    <xf numFmtId="0" fontId="0" fillId="0" borderId="31" xfId="0" applyBorder="1"/>
    <xf numFmtId="3" fontId="0" fillId="0" borderId="32" xfId="0" applyNumberFormat="1" applyBorder="1"/>
    <xf numFmtId="0" fontId="0" fillId="0" borderId="33" xfId="0" applyBorder="1"/>
    <xf numFmtId="3" fontId="0" fillId="0" borderId="15" xfId="0" applyNumberFormat="1" applyBorder="1"/>
    <xf numFmtId="0" fontId="0" fillId="0" borderId="16" xfId="0" applyBorder="1"/>
    <xf numFmtId="0" fontId="0" fillId="0" borderId="34" xfId="0" applyBorder="1"/>
    <xf numFmtId="0" fontId="0" fillId="0" borderId="35" xfId="0" applyBorder="1"/>
    <xf numFmtId="0" fontId="7" fillId="0" borderId="17" xfId="0" applyFont="1" applyBorder="1"/>
    <xf numFmtId="3" fontId="0" fillId="0" borderId="36" xfId="0" applyNumberFormat="1" applyBorder="1"/>
    <xf numFmtId="0" fontId="0" fillId="0" borderId="37" xfId="0" applyBorder="1"/>
    <xf numFmtId="3" fontId="0" fillId="0" borderId="38" xfId="0" applyNumberFormat="1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3" xfId="0" applyNumberFormat="1" applyBorder="1" applyAlignment="1">
      <alignment horizontal="right"/>
    </xf>
    <xf numFmtId="165" fontId="0" fillId="0" borderId="15" xfId="0" applyNumberFormat="1" applyBorder="1"/>
    <xf numFmtId="165" fontId="0" fillId="0" borderId="0" xfId="0" applyNumberFormat="1" applyBorder="1"/>
    <xf numFmtId="0" fontId="6" fillId="0" borderId="37" xfId="0" applyFont="1" applyFill="1" applyBorder="1"/>
    <xf numFmtId="0" fontId="6" fillId="0" borderId="38" xfId="0" applyFont="1" applyFill="1" applyBorder="1"/>
    <xf numFmtId="0" fontId="6" fillId="0" borderId="40" xfId="0" applyFont="1" applyFill="1" applyBorder="1"/>
    <xf numFmtId="165" fontId="6" fillId="0" borderId="38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49" fontId="5" fillId="0" borderId="26" xfId="0" applyNumberFormat="1" applyFont="1" applyFill="1" applyBorder="1"/>
    <xf numFmtId="0" fontId="5" fillId="0" borderId="27" xfId="0" applyFont="1" applyFill="1" applyBorder="1"/>
    <xf numFmtId="0" fontId="5" fillId="0" borderId="2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9" xfId="0" applyNumberFormat="1" applyFont="1" applyFill="1" applyBorder="1"/>
    <xf numFmtId="0" fontId="5" fillId="0" borderId="26" xfId="0" applyFont="1" applyFill="1" applyBorder="1"/>
    <xf numFmtId="3" fontId="5" fillId="0" borderId="28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1" xfId="0" applyFont="1" applyFill="1" applyBorder="1"/>
    <xf numFmtId="0" fontId="11" fillId="0" borderId="32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right"/>
    </xf>
    <xf numFmtId="0" fontId="11" fillId="0" borderId="33" xfId="0" applyFont="1" applyFill="1" applyBorder="1" applyAlignment="1">
      <alignment horizontal="center"/>
    </xf>
    <xf numFmtId="4" fontId="12" fillId="0" borderId="32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5" xfId="0" applyFont="1" applyFill="1" applyBorder="1"/>
    <xf numFmtId="0" fontId="7" fillId="0" borderId="21" xfId="0" applyFont="1" applyFill="1" applyBorder="1"/>
    <xf numFmtId="0" fontId="7" fillId="0" borderId="22" xfId="0" applyFont="1" applyFill="1" applyBorder="1"/>
    <xf numFmtId="3" fontId="7" fillId="0" borderId="34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1" xfId="0" applyNumberFormat="1" applyFont="1" applyFill="1" applyBorder="1" applyAlignment="1">
      <alignment horizontal="right"/>
    </xf>
    <xf numFmtId="3" fontId="7" fillId="0" borderId="22" xfId="0" applyNumberFormat="1" applyFont="1" applyFill="1" applyBorder="1" applyAlignment="1">
      <alignment horizontal="right"/>
    </xf>
    <xf numFmtId="0" fontId="0" fillId="0" borderId="37" xfId="0" applyFill="1" applyBorder="1"/>
    <xf numFmtId="0" fontId="5" fillId="0" borderId="38" xfId="0" applyFont="1" applyFill="1" applyBorder="1"/>
    <xf numFmtId="0" fontId="0" fillId="0" borderId="38" xfId="0" applyFill="1" applyBorder="1"/>
    <xf numFmtId="4" fontId="0" fillId="0" borderId="59" xfId="0" applyNumberFormat="1" applyFill="1" applyBorder="1"/>
    <xf numFmtId="4" fontId="0" fillId="0" borderId="37" xfId="0" applyNumberFormat="1" applyFill="1" applyBorder="1"/>
    <xf numFmtId="4" fontId="0" fillId="0" borderId="38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9" fillId="0" borderId="44" xfId="1" applyFont="1" applyBorder="1" applyAlignment="1">
      <alignment horizontal="center"/>
    </xf>
    <xf numFmtId="0" fontId="9" fillId="0" borderId="44" xfId="1" applyBorder="1" applyAlignment="1">
      <alignment horizontal="left"/>
    </xf>
    <xf numFmtId="0" fontId="9" fillId="0" borderId="45" xfId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6" xfId="1" applyFont="1" applyFill="1" applyBorder="1" applyAlignment="1">
      <alignment horizontal="center"/>
    </xf>
    <xf numFmtId="0" fontId="4" fillId="0" borderId="16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16" fillId="0" borderId="57" xfId="1" applyFont="1" applyFill="1" applyBorder="1"/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8" fillId="0" borderId="60" xfId="1" applyNumberFormat="1" applyFont="1" applyFill="1" applyBorder="1"/>
    <xf numFmtId="0" fontId="17" fillId="0" borderId="0" xfId="1" applyFont="1"/>
    <xf numFmtId="0" fontId="7" fillId="0" borderId="53" xfId="1" applyFont="1" applyFill="1" applyBorder="1" applyAlignment="1">
      <alignment horizontal="center"/>
    </xf>
    <xf numFmtId="49" fontId="7" fillId="0" borderId="53" xfId="1" applyNumberFormat="1" applyFont="1" applyFill="1" applyBorder="1" applyAlignment="1">
      <alignment horizontal="left"/>
    </xf>
    <xf numFmtId="0" fontId="7" fillId="0" borderId="53" xfId="1" applyFont="1" applyFill="1" applyBorder="1" applyAlignment="1">
      <alignment wrapText="1"/>
    </xf>
    <xf numFmtId="49" fontId="7" fillId="0" borderId="53" xfId="1" applyNumberFormat="1" applyFont="1" applyFill="1" applyBorder="1" applyAlignment="1">
      <alignment horizontal="center" shrinkToFit="1"/>
    </xf>
    <xf numFmtId="4" fontId="7" fillId="0" borderId="53" xfId="1" applyNumberFormat="1" applyFont="1" applyFill="1" applyBorder="1" applyAlignment="1">
      <alignment horizontal="right"/>
    </xf>
    <xf numFmtId="4" fontId="7" fillId="0" borderId="53" xfId="1" applyNumberFormat="1" applyFont="1" applyFill="1" applyBorder="1"/>
    <xf numFmtId="167" fontId="7" fillId="0" borderId="53" xfId="1" applyNumberFormat="1" applyFont="1" applyFill="1" applyBorder="1"/>
    <xf numFmtId="0" fontId="18" fillId="0" borderId="0" xfId="1" applyFont="1"/>
    <xf numFmtId="0" fontId="9" fillId="0" borderId="61" xfId="1" applyFill="1" applyBorder="1" applyAlignment="1">
      <alignment horizontal="center"/>
    </xf>
    <xf numFmtId="49" fontId="3" fillId="0" borderId="61" xfId="1" applyNumberFormat="1" applyFont="1" applyFill="1" applyBorder="1" applyAlignment="1">
      <alignment horizontal="left"/>
    </xf>
    <xf numFmtId="0" fontId="3" fillId="0" borderId="61" xfId="1" applyFont="1" applyFill="1" applyBorder="1"/>
    <xf numFmtId="4" fontId="9" fillId="0" borderId="61" xfId="1" applyNumberFormat="1" applyFill="1" applyBorder="1" applyAlignment="1">
      <alignment horizontal="right"/>
    </xf>
    <xf numFmtId="4" fontId="5" fillId="0" borderId="61" xfId="1" applyNumberFormat="1" applyFont="1" applyFill="1" applyBorder="1"/>
    <xf numFmtId="0" fontId="5" fillId="0" borderId="61" xfId="1" applyFont="1" applyFill="1" applyBorder="1"/>
    <xf numFmtId="167" fontId="5" fillId="0" borderId="61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9" fillId="0" borderId="0" xfId="1" applyFont="1" applyAlignment="1"/>
    <xf numFmtId="0" fontId="9" fillId="0" borderId="0" xfId="1" applyAlignment="1">
      <alignment horizontal="right"/>
    </xf>
    <xf numFmtId="0" fontId="20" fillId="0" borderId="0" xfId="1" applyFont="1" applyBorder="1"/>
    <xf numFmtId="3" fontId="20" fillId="0" borderId="0" xfId="1" applyNumberFormat="1" applyFont="1" applyBorder="1" applyAlignment="1">
      <alignment horizontal="right"/>
    </xf>
    <xf numFmtId="4" fontId="20" fillId="0" borderId="0" xfId="1" applyNumberFormat="1" applyFont="1" applyBorder="1"/>
    <xf numFmtId="0" fontId="19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49" fontId="0" fillId="0" borderId="53" xfId="1" applyNumberFormat="1" applyFont="1" applyFill="1" applyBorder="1" applyAlignment="1">
      <alignment horizontal="left"/>
    </xf>
    <xf numFmtId="0" fontId="21" fillId="0" borderId="53" xfId="1" applyFont="1" applyFill="1" applyBorder="1" applyAlignment="1">
      <alignment horizontal="center"/>
    </xf>
    <xf numFmtId="49" fontId="21" fillId="0" borderId="53" xfId="1" applyNumberFormat="1" applyFont="1" applyFill="1" applyBorder="1" applyAlignment="1">
      <alignment horizontal="left"/>
    </xf>
    <xf numFmtId="0" fontId="21" fillId="0" borderId="53" xfId="1" applyNumberFormat="1" applyFont="1" applyFill="1" applyBorder="1" applyAlignment="1">
      <alignment horizontal="right"/>
    </xf>
    <xf numFmtId="0" fontId="21" fillId="0" borderId="53" xfId="1" applyNumberFormat="1" applyFont="1" applyFill="1" applyBorder="1"/>
    <xf numFmtId="0" fontId="22" fillId="0" borderId="53" xfId="1" applyNumberFormat="1" applyFont="1" applyFill="1" applyBorder="1"/>
    <xf numFmtId="0" fontId="21" fillId="0" borderId="0" xfId="1" applyFont="1"/>
    <xf numFmtId="0" fontId="23" fillId="0" borderId="0" xfId="1" applyFont="1"/>
    <xf numFmtId="0" fontId="0" fillId="0" borderId="53" xfId="1" applyFont="1" applyFill="1" applyBorder="1"/>
    <xf numFmtId="0" fontId="0" fillId="0" borderId="53" xfId="1" applyFont="1" applyFill="1" applyBorder="1" applyAlignment="1">
      <alignment horizontal="center"/>
    </xf>
    <xf numFmtId="0" fontId="21" fillId="3" borderId="53" xfId="1" applyFont="1" applyFill="1" applyBorder="1" applyAlignment="1">
      <alignment horizontal="center"/>
    </xf>
    <xf numFmtId="49" fontId="21" fillId="3" borderId="53" xfId="1" applyNumberFormat="1" applyFont="1" applyFill="1" applyBorder="1" applyAlignment="1">
      <alignment horizontal="left"/>
    </xf>
    <xf numFmtId="0" fontId="21" fillId="3" borderId="53" xfId="1" applyFont="1" applyFill="1" applyBorder="1"/>
    <xf numFmtId="0" fontId="21" fillId="3" borderId="53" xfId="1" applyNumberFormat="1" applyFont="1" applyFill="1" applyBorder="1" applyAlignment="1">
      <alignment horizontal="right"/>
    </xf>
    <xf numFmtId="0" fontId="21" fillId="3" borderId="53" xfId="1" applyNumberFormat="1" applyFont="1" applyFill="1" applyBorder="1"/>
    <xf numFmtId="0" fontId="22" fillId="3" borderId="53" xfId="1" applyNumberFormat="1" applyFont="1" applyFill="1" applyBorder="1"/>
    <xf numFmtId="49" fontId="0" fillId="3" borderId="53" xfId="1" applyNumberFormat="1" applyFont="1" applyFill="1" applyBorder="1" applyAlignment="1">
      <alignment horizontal="left"/>
    </xf>
    <xf numFmtId="0" fontId="0" fillId="3" borderId="53" xfId="1" applyFont="1" applyFill="1" applyBorder="1"/>
    <xf numFmtId="0" fontId="0" fillId="3" borderId="53" xfId="1" applyFont="1" applyFill="1" applyBorder="1" applyAlignment="1">
      <alignment horizontal="center"/>
    </xf>
    <xf numFmtId="0" fontId="7" fillId="0" borderId="8" xfId="1" applyFont="1" applyFill="1" applyBorder="1" applyAlignment="1">
      <alignment wrapText="1"/>
    </xf>
    <xf numFmtId="49" fontId="7" fillId="0" borderId="0" xfId="1" applyNumberFormat="1" applyFont="1" applyFill="1" applyBorder="1" applyAlignment="1">
      <alignment horizontal="center" shrinkToFit="1"/>
    </xf>
    <xf numFmtId="0" fontId="7" fillId="3" borderId="53" xfId="1" applyFont="1" applyFill="1" applyBorder="1" applyAlignment="1">
      <alignment horizontal="center"/>
    </xf>
    <xf numFmtId="49" fontId="7" fillId="3" borderId="53" xfId="1" applyNumberFormat="1" applyFont="1" applyFill="1" applyBorder="1" applyAlignment="1">
      <alignment horizontal="left"/>
    </xf>
    <xf numFmtId="0" fontId="7" fillId="3" borderId="8" xfId="1" applyFont="1" applyFill="1" applyBorder="1" applyAlignment="1">
      <alignment wrapText="1"/>
    </xf>
    <xf numFmtId="4" fontId="7" fillId="3" borderId="53" xfId="1" applyNumberFormat="1" applyFont="1" applyFill="1" applyBorder="1" applyAlignment="1">
      <alignment horizontal="right"/>
    </xf>
    <xf numFmtId="4" fontId="7" fillId="3" borderId="53" xfId="1" applyNumberFormat="1" applyFont="1" applyFill="1" applyBorder="1"/>
    <xf numFmtId="167" fontId="7" fillId="3" borderId="53" xfId="1" applyNumberFormat="1" applyFont="1" applyFill="1" applyBorder="1"/>
    <xf numFmtId="49" fontId="7" fillId="3" borderId="53" xfId="1" applyNumberFormat="1" applyFont="1" applyFill="1" applyBorder="1" applyAlignment="1">
      <alignment horizontal="center" shrinkToFit="1"/>
    </xf>
    <xf numFmtId="0" fontId="7" fillId="3" borderId="53" xfId="1" applyFont="1" applyFill="1" applyBorder="1" applyAlignment="1">
      <alignment wrapText="1"/>
    </xf>
    <xf numFmtId="0" fontId="17" fillId="0" borderId="0" xfId="1" applyFont="1" applyFill="1"/>
    <xf numFmtId="0" fontId="7" fillId="4" borderId="53" xfId="1" applyFont="1" applyFill="1" applyBorder="1" applyAlignment="1">
      <alignment horizontal="center"/>
    </xf>
    <xf numFmtId="49" fontId="7" fillId="4" borderId="53" xfId="1" applyNumberFormat="1" applyFont="1" applyFill="1" applyBorder="1" applyAlignment="1">
      <alignment horizontal="left"/>
    </xf>
    <xf numFmtId="0" fontId="7" fillId="4" borderId="8" xfId="1" applyFont="1" applyFill="1" applyBorder="1" applyAlignment="1">
      <alignment wrapText="1"/>
    </xf>
    <xf numFmtId="49" fontId="7" fillId="4" borderId="53" xfId="1" applyNumberFormat="1" applyFont="1" applyFill="1" applyBorder="1" applyAlignment="1">
      <alignment horizontal="center" shrinkToFit="1"/>
    </xf>
    <xf numFmtId="4" fontId="7" fillId="4" borderId="53" xfId="1" applyNumberFormat="1" applyFont="1" applyFill="1" applyBorder="1" applyAlignment="1">
      <alignment horizontal="right"/>
    </xf>
    <xf numFmtId="4" fontId="7" fillId="4" borderId="53" xfId="1" applyNumberFormat="1" applyFont="1" applyFill="1" applyBorder="1"/>
    <xf numFmtId="167" fontId="7" fillId="4" borderId="53" xfId="1" applyNumberFormat="1" applyFont="1" applyFill="1" applyBorder="1"/>
    <xf numFmtId="0" fontId="8" fillId="0" borderId="53" xfId="1" applyNumberFormat="1" applyFont="1" applyFill="1" applyBorder="1"/>
    <xf numFmtId="0" fontId="11" fillId="0" borderId="53" xfId="1" applyFont="1" applyFill="1" applyBorder="1" applyAlignment="1">
      <alignment horizontal="center"/>
    </xf>
    <xf numFmtId="0" fontId="7" fillId="4" borderId="53" xfId="1" applyFont="1" applyFill="1" applyBorder="1" applyAlignment="1">
      <alignment wrapText="1"/>
    </xf>
    <xf numFmtId="0" fontId="21" fillId="4" borderId="53" xfId="1" applyFont="1" applyFill="1" applyBorder="1" applyAlignment="1">
      <alignment horizontal="center"/>
    </xf>
    <xf numFmtId="49" fontId="0" fillId="4" borderId="53" xfId="1" applyNumberFormat="1" applyFont="1" applyFill="1" applyBorder="1" applyAlignment="1">
      <alignment horizontal="left"/>
    </xf>
    <xf numFmtId="0" fontId="0" fillId="4" borderId="53" xfId="1" applyFont="1" applyFill="1" applyBorder="1"/>
    <xf numFmtId="0" fontId="0" fillId="4" borderId="53" xfId="1" applyFont="1" applyFill="1" applyBorder="1" applyAlignment="1">
      <alignment horizontal="center"/>
    </xf>
    <xf numFmtId="0" fontId="21" fillId="4" borderId="53" xfId="1" applyNumberFormat="1" applyFont="1" applyFill="1" applyBorder="1" applyAlignment="1">
      <alignment horizontal="right"/>
    </xf>
    <xf numFmtId="0" fontId="21" fillId="4" borderId="53" xfId="1" applyNumberFormat="1" applyFont="1" applyFill="1" applyBorder="1"/>
    <xf numFmtId="0" fontId="22" fillId="4" borderId="53" xfId="1" applyNumberFormat="1" applyFont="1" applyFill="1" applyBorder="1"/>
    <xf numFmtId="0" fontId="7" fillId="4" borderId="53" xfId="1" applyNumberFormat="1" applyFont="1" applyFill="1" applyBorder="1"/>
    <xf numFmtId="0" fontId="7" fillId="3" borderId="53" xfId="1" applyNumberFormat="1" applyFont="1" applyFill="1" applyBorder="1"/>
    <xf numFmtId="0" fontId="7" fillId="0" borderId="53" xfId="1" applyNumberFormat="1" applyFont="1" applyFill="1" applyBorder="1"/>
    <xf numFmtId="0" fontId="5" fillId="0" borderId="61" xfId="1" applyNumberFormat="1" applyFont="1" applyFill="1" applyBorder="1"/>
    <xf numFmtId="0" fontId="11" fillId="0" borderId="61" xfId="1" applyFont="1" applyFill="1" applyBorder="1" applyAlignment="1">
      <alignment horizontal="center"/>
    </xf>
    <xf numFmtId="44" fontId="17" fillId="0" borderId="0" xfId="1" applyNumberFormat="1" applyFont="1"/>
    <xf numFmtId="0" fontId="0" fillId="0" borderId="0" xfId="0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48" xfId="1" applyFont="1" applyBorder="1" applyAlignment="1">
      <alignment horizontal="left" shrinkToFit="1"/>
    </xf>
    <xf numFmtId="0" fontId="9" fillId="0" borderId="49" xfId="1" applyFont="1" applyBorder="1" applyAlignment="1">
      <alignment horizontal="left" shrinkToFit="1"/>
    </xf>
    <xf numFmtId="3" fontId="5" fillId="0" borderId="38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49" fontId="9" fillId="0" borderId="46" xfId="1" applyNumberFormat="1" applyFont="1" applyBorder="1" applyAlignment="1">
      <alignment horizontal="center"/>
    </xf>
    <xf numFmtId="0" fontId="9" fillId="0" borderId="48" xfId="1" applyBorder="1" applyAlignment="1">
      <alignment horizontal="left" shrinkToFit="1"/>
    </xf>
    <xf numFmtId="0" fontId="9" fillId="0" borderId="49" xfId="1" applyBorder="1" applyAlignment="1">
      <alignment horizontal="left" shrinkToFit="1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abSelected="1" workbookViewId="0">
      <selection activeCell="L15" sqref="L15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6" t="s">
        <v>3</v>
      </c>
      <c r="G3" s="7"/>
    </row>
    <row r="4" spans="1:57" ht="12.95" customHeight="1" x14ac:dyDescent="0.2">
      <c r="A4" s="8"/>
      <c r="B4" s="9"/>
      <c r="C4" s="10"/>
      <c r="D4" s="11"/>
      <c r="E4" s="11"/>
      <c r="F4" s="12"/>
      <c r="G4" s="13"/>
    </row>
    <row r="5" spans="1:57" ht="12.95" customHeight="1" x14ac:dyDescent="0.2">
      <c r="A5" s="14" t="s">
        <v>5</v>
      </c>
      <c r="B5" s="15"/>
      <c r="C5" s="16" t="s">
        <v>6</v>
      </c>
      <c r="D5" s="16"/>
      <c r="E5" s="16"/>
      <c r="F5" s="17" t="s">
        <v>7</v>
      </c>
      <c r="G5" s="18"/>
    </row>
    <row r="6" spans="1:57" ht="12.95" customHeight="1" x14ac:dyDescent="0.2">
      <c r="A6" s="8"/>
      <c r="B6" s="9"/>
      <c r="C6" s="10" t="s">
        <v>156</v>
      </c>
      <c r="D6" s="11"/>
      <c r="E6" s="11"/>
      <c r="F6" s="19"/>
      <c r="G6" s="13"/>
    </row>
    <row r="7" spans="1:57" x14ac:dyDescent="0.2">
      <c r="A7" s="14" t="s">
        <v>8</v>
      </c>
      <c r="B7" s="16"/>
      <c r="C7" s="229"/>
      <c r="D7" s="230"/>
      <c r="E7" s="20" t="s">
        <v>9</v>
      </c>
      <c r="F7" s="21"/>
      <c r="G7" s="22">
        <v>0</v>
      </c>
      <c r="H7" s="23"/>
      <c r="I7" s="23"/>
    </row>
    <row r="8" spans="1:57" x14ac:dyDescent="0.2">
      <c r="A8" s="14" t="s">
        <v>10</v>
      </c>
      <c r="B8" s="16"/>
      <c r="C8" s="229"/>
      <c r="D8" s="230"/>
      <c r="E8" s="17" t="s">
        <v>11</v>
      </c>
      <c r="F8" s="16"/>
      <c r="G8" s="24">
        <f>IF(PocetMJ=0,,ROUND((F30+F32)/PocetMJ,1))</f>
        <v>0</v>
      </c>
    </row>
    <row r="9" spans="1:57" x14ac:dyDescent="0.2">
      <c r="A9" s="25" t="s">
        <v>12</v>
      </c>
      <c r="B9" s="26"/>
      <c r="C9" s="26"/>
      <c r="D9" s="26"/>
      <c r="E9" s="27" t="s">
        <v>13</v>
      </c>
      <c r="F9" s="26"/>
      <c r="G9" s="28"/>
    </row>
    <row r="10" spans="1:57" x14ac:dyDescent="0.2">
      <c r="A10" s="29" t="s">
        <v>14</v>
      </c>
      <c r="B10" s="30"/>
      <c r="C10" s="30"/>
      <c r="D10" s="30"/>
      <c r="E10" s="12" t="s">
        <v>15</v>
      </c>
      <c r="F10" s="30"/>
      <c r="G10" s="13"/>
      <c r="BA10" s="31"/>
      <c r="BB10" s="31"/>
      <c r="BC10" s="31"/>
      <c r="BD10" s="31"/>
      <c r="BE10" s="31"/>
    </row>
    <row r="11" spans="1:57" x14ac:dyDescent="0.2">
      <c r="A11" s="29"/>
      <c r="B11" s="30"/>
      <c r="C11" s="30"/>
      <c r="D11" s="30"/>
      <c r="E11" s="231"/>
      <c r="F11" s="232"/>
      <c r="G11" s="233"/>
    </row>
    <row r="12" spans="1:57" ht="28.5" customHeight="1" thickBot="1" x14ac:dyDescent="0.25">
      <c r="A12" s="32" t="s">
        <v>16</v>
      </c>
      <c r="B12" s="33"/>
      <c r="C12" s="33"/>
      <c r="D12" s="33"/>
      <c r="E12" s="34"/>
      <c r="F12" s="34"/>
      <c r="G12" s="35"/>
    </row>
    <row r="13" spans="1:57" ht="17.25" customHeight="1" thickBot="1" x14ac:dyDescent="0.25">
      <c r="A13" s="36" t="s">
        <v>17</v>
      </c>
      <c r="B13" s="37"/>
      <c r="C13" s="38"/>
      <c r="D13" s="39" t="s">
        <v>18</v>
      </c>
      <c r="E13" s="40"/>
      <c r="F13" s="40"/>
      <c r="G13" s="38"/>
    </row>
    <row r="14" spans="1:57" ht="15.95" customHeight="1" x14ac:dyDescent="0.2">
      <c r="A14" s="41"/>
      <c r="B14" s="42" t="s">
        <v>19</v>
      </c>
      <c r="C14" s="43">
        <f>Dodavka</f>
        <v>0</v>
      </c>
      <c r="D14" s="44"/>
      <c r="E14" s="45"/>
      <c r="F14" s="46"/>
      <c r="G14" s="43"/>
    </row>
    <row r="15" spans="1:57" ht="15.95" customHeight="1" x14ac:dyDescent="0.2">
      <c r="A15" s="41" t="s">
        <v>20</v>
      </c>
      <c r="B15" s="42" t="s">
        <v>21</v>
      </c>
      <c r="C15" s="43">
        <f>Mont</f>
        <v>0</v>
      </c>
      <c r="D15" s="25"/>
      <c r="E15" s="47"/>
      <c r="F15" s="48"/>
      <c r="G15" s="43"/>
    </row>
    <row r="16" spans="1:57" ht="15.95" customHeight="1" x14ac:dyDescent="0.2">
      <c r="A16" s="41" t="s">
        <v>22</v>
      </c>
      <c r="B16" s="42" t="s">
        <v>23</v>
      </c>
      <c r="C16" s="43">
        <f>HSV</f>
        <v>0</v>
      </c>
      <c r="D16" s="25"/>
      <c r="E16" s="47"/>
      <c r="F16" s="48"/>
      <c r="G16" s="43"/>
    </row>
    <row r="17" spans="1:7" ht="15.95" customHeight="1" x14ac:dyDescent="0.2">
      <c r="A17" s="49" t="s">
        <v>24</v>
      </c>
      <c r="B17" s="42" t="s">
        <v>25</v>
      </c>
      <c r="C17" s="43">
        <f>PSV</f>
        <v>0</v>
      </c>
      <c r="D17" s="25"/>
      <c r="E17" s="47"/>
      <c r="F17" s="48"/>
      <c r="G17" s="43"/>
    </row>
    <row r="18" spans="1:7" ht="15.95" customHeight="1" x14ac:dyDescent="0.2">
      <c r="A18" s="50" t="s">
        <v>26</v>
      </c>
      <c r="B18" s="42"/>
      <c r="C18" s="43">
        <f>SUM(C14:C17)</f>
        <v>0</v>
      </c>
      <c r="D18" s="51"/>
      <c r="E18" s="47"/>
      <c r="F18" s="48"/>
      <c r="G18" s="43"/>
    </row>
    <row r="19" spans="1:7" ht="15.95" customHeight="1" x14ac:dyDescent="0.2">
      <c r="A19" s="50"/>
      <c r="B19" s="42"/>
      <c r="C19" s="43"/>
      <c r="D19" s="25"/>
      <c r="E19" s="47"/>
      <c r="F19" s="48"/>
      <c r="G19" s="43"/>
    </row>
    <row r="20" spans="1:7" ht="15.95" customHeight="1" x14ac:dyDescent="0.2">
      <c r="A20" s="50" t="s">
        <v>27</v>
      </c>
      <c r="B20" s="42"/>
      <c r="C20" s="43">
        <f>HZS</f>
        <v>0</v>
      </c>
      <c r="D20" s="25"/>
      <c r="E20" s="47"/>
      <c r="F20" s="48"/>
      <c r="G20" s="43"/>
    </row>
    <row r="21" spans="1:7" ht="15.95" customHeight="1" x14ac:dyDescent="0.2">
      <c r="A21" s="29" t="s">
        <v>28</v>
      </c>
      <c r="B21" s="30"/>
      <c r="C21" s="43">
        <f>C18+C20</f>
        <v>0</v>
      </c>
      <c r="D21" s="25" t="s">
        <v>29</v>
      </c>
      <c r="E21" s="47"/>
      <c r="F21" s="48"/>
      <c r="G21" s="43">
        <f>G22-SUM(G14:G20)</f>
        <v>0</v>
      </c>
    </row>
    <row r="22" spans="1:7" ht="15.95" customHeight="1" thickBot="1" x14ac:dyDescent="0.25">
      <c r="A22" s="25" t="s">
        <v>30</v>
      </c>
      <c r="B22" s="26"/>
      <c r="C22" s="52">
        <f>C21+G22</f>
        <v>0</v>
      </c>
      <c r="D22" s="53" t="s">
        <v>31</v>
      </c>
      <c r="E22" s="54"/>
      <c r="F22" s="55"/>
      <c r="G22" s="43">
        <f>VRN</f>
        <v>0</v>
      </c>
    </row>
    <row r="23" spans="1:7" x14ac:dyDescent="0.2">
      <c r="A23" s="3" t="s">
        <v>32</v>
      </c>
      <c r="B23" s="5"/>
      <c r="C23" s="6" t="s">
        <v>33</v>
      </c>
      <c r="D23" s="5"/>
      <c r="E23" s="6" t="s">
        <v>34</v>
      </c>
      <c r="F23" s="5"/>
      <c r="G23" s="7"/>
    </row>
    <row r="24" spans="1:7" x14ac:dyDescent="0.2">
      <c r="A24" s="14"/>
      <c r="B24" s="16"/>
      <c r="C24" s="17" t="s">
        <v>35</v>
      </c>
      <c r="D24" s="16"/>
      <c r="E24" s="17" t="s">
        <v>35</v>
      </c>
      <c r="F24" s="16"/>
      <c r="G24" s="18"/>
    </row>
    <row r="25" spans="1:7" x14ac:dyDescent="0.2">
      <c r="A25" s="29" t="s">
        <v>36</v>
      </c>
      <c r="B25" s="56"/>
      <c r="C25" s="12" t="s">
        <v>36</v>
      </c>
      <c r="D25" s="30"/>
      <c r="E25" s="12" t="s">
        <v>36</v>
      </c>
      <c r="F25" s="30"/>
      <c r="G25" s="13"/>
    </row>
    <row r="26" spans="1:7" x14ac:dyDescent="0.2">
      <c r="A26" s="29"/>
      <c r="B26" s="57"/>
      <c r="C26" s="12" t="s">
        <v>37</v>
      </c>
      <c r="D26" s="30"/>
      <c r="E26" s="12" t="s">
        <v>38</v>
      </c>
      <c r="F26" s="30"/>
      <c r="G26" s="13"/>
    </row>
    <row r="27" spans="1:7" x14ac:dyDescent="0.2">
      <c r="A27" s="29"/>
      <c r="B27" s="30"/>
      <c r="C27" s="12"/>
      <c r="D27" s="30"/>
      <c r="E27" s="12"/>
      <c r="F27" s="30"/>
      <c r="G27" s="13"/>
    </row>
    <row r="28" spans="1:7" ht="97.5" customHeight="1" x14ac:dyDescent="0.2">
      <c r="A28" s="29"/>
      <c r="B28" s="30"/>
      <c r="C28" s="12"/>
      <c r="D28" s="30"/>
      <c r="E28" s="12"/>
      <c r="F28" s="30"/>
      <c r="G28" s="13"/>
    </row>
    <row r="29" spans="1:7" x14ac:dyDescent="0.2">
      <c r="A29" s="14" t="s">
        <v>39</v>
      </c>
      <c r="B29" s="16"/>
      <c r="C29" s="58">
        <v>0</v>
      </c>
      <c r="D29" s="16" t="s">
        <v>40</v>
      </c>
      <c r="E29" s="17"/>
      <c r="F29" s="59"/>
      <c r="G29" s="18"/>
    </row>
    <row r="30" spans="1:7" x14ac:dyDescent="0.2">
      <c r="A30" s="14" t="s">
        <v>39</v>
      </c>
      <c r="B30" s="16"/>
      <c r="C30" s="58">
        <v>15</v>
      </c>
      <c r="D30" s="16" t="s">
        <v>40</v>
      </c>
      <c r="E30" s="17"/>
      <c r="F30" s="59"/>
      <c r="G30" s="18"/>
    </row>
    <row r="31" spans="1:7" x14ac:dyDescent="0.2">
      <c r="A31" s="14" t="s">
        <v>41</v>
      </c>
      <c r="B31" s="16"/>
      <c r="C31" s="58">
        <v>15</v>
      </c>
      <c r="D31" s="16" t="s">
        <v>40</v>
      </c>
      <c r="E31" s="17"/>
      <c r="F31" s="60">
        <f>ROUND(PRODUCT(F30,C31/100),0)</f>
        <v>0</v>
      </c>
      <c r="G31" s="28"/>
    </row>
    <row r="32" spans="1:7" x14ac:dyDescent="0.2">
      <c r="A32" s="14" t="s">
        <v>39</v>
      </c>
      <c r="B32" s="16"/>
      <c r="C32" s="58">
        <v>21</v>
      </c>
      <c r="D32" s="16" t="s">
        <v>40</v>
      </c>
      <c r="E32" s="17"/>
      <c r="F32" s="59">
        <f>C22</f>
        <v>0</v>
      </c>
      <c r="G32" s="18"/>
    </row>
    <row r="33" spans="1:8" x14ac:dyDescent="0.2">
      <c r="A33" s="14" t="s">
        <v>41</v>
      </c>
      <c r="B33" s="16"/>
      <c r="C33" s="58">
        <v>21</v>
      </c>
      <c r="D33" s="16" t="s">
        <v>40</v>
      </c>
      <c r="E33" s="17"/>
      <c r="F33" s="60">
        <f>ROUND(PRODUCT(F32,C33/100),0)</f>
        <v>0</v>
      </c>
      <c r="G33" s="28"/>
    </row>
    <row r="34" spans="1:8" s="66" customFormat="1" ht="19.5" customHeight="1" thickBot="1" x14ac:dyDescent="0.3">
      <c r="A34" s="61" t="s">
        <v>42</v>
      </c>
      <c r="B34" s="62"/>
      <c r="C34" s="62"/>
      <c r="D34" s="62"/>
      <c r="E34" s="63"/>
      <c r="F34" s="64">
        <f>ROUND(SUM(F30:F33),0)</f>
        <v>0</v>
      </c>
      <c r="G34" s="65"/>
    </row>
    <row r="36" spans="1:8" x14ac:dyDescent="0.2">
      <c r="A36" s="67" t="s">
        <v>43</v>
      </c>
      <c r="B36" s="67"/>
      <c r="C36" s="67"/>
      <c r="D36" s="67"/>
      <c r="E36" s="67"/>
      <c r="F36" s="67"/>
      <c r="G36" s="67"/>
      <c r="H36" t="s">
        <v>4</v>
      </c>
    </row>
    <row r="37" spans="1:8" ht="14.25" customHeight="1" x14ac:dyDescent="0.2">
      <c r="A37" s="67"/>
      <c r="B37" s="234"/>
      <c r="C37" s="234"/>
      <c r="D37" s="234"/>
      <c r="E37" s="234"/>
      <c r="F37" s="234"/>
      <c r="G37" s="234"/>
      <c r="H37" t="s">
        <v>4</v>
      </c>
    </row>
    <row r="38" spans="1:8" ht="12.75" customHeight="1" x14ac:dyDescent="0.2">
      <c r="A38" s="68"/>
      <c r="B38" s="234"/>
      <c r="C38" s="234"/>
      <c r="D38" s="234"/>
      <c r="E38" s="234"/>
      <c r="F38" s="234"/>
      <c r="G38" s="234"/>
      <c r="H38" t="s">
        <v>4</v>
      </c>
    </row>
    <row r="39" spans="1:8" x14ac:dyDescent="0.2">
      <c r="A39" s="68"/>
      <c r="B39" s="234"/>
      <c r="C39" s="234"/>
      <c r="D39" s="234"/>
      <c r="E39" s="234"/>
      <c r="F39" s="234"/>
      <c r="G39" s="234"/>
      <c r="H39" t="s">
        <v>4</v>
      </c>
    </row>
    <row r="40" spans="1:8" x14ac:dyDescent="0.2">
      <c r="A40" s="68"/>
      <c r="B40" s="234"/>
      <c r="C40" s="234"/>
      <c r="D40" s="234"/>
      <c r="E40" s="234"/>
      <c r="F40" s="234"/>
      <c r="G40" s="234"/>
      <c r="H40" t="s">
        <v>4</v>
      </c>
    </row>
    <row r="41" spans="1:8" x14ac:dyDescent="0.2">
      <c r="A41" s="68"/>
      <c r="B41" s="234"/>
      <c r="C41" s="234"/>
      <c r="D41" s="234"/>
      <c r="E41" s="234"/>
      <c r="F41" s="234"/>
      <c r="G41" s="234"/>
      <c r="H41" t="s">
        <v>4</v>
      </c>
    </row>
    <row r="42" spans="1:8" x14ac:dyDescent="0.2">
      <c r="A42" s="68"/>
      <c r="B42" s="234"/>
      <c r="C42" s="234"/>
      <c r="D42" s="234"/>
      <c r="E42" s="234"/>
      <c r="F42" s="234"/>
      <c r="G42" s="234"/>
      <c r="H42" t="s">
        <v>4</v>
      </c>
    </row>
    <row r="43" spans="1:8" x14ac:dyDescent="0.2">
      <c r="A43" s="68"/>
      <c r="B43" s="234"/>
      <c r="C43" s="234"/>
      <c r="D43" s="234"/>
      <c r="E43" s="234"/>
      <c r="F43" s="234"/>
      <c r="G43" s="234"/>
      <c r="H43" t="s">
        <v>4</v>
      </c>
    </row>
    <row r="44" spans="1:8" x14ac:dyDescent="0.2">
      <c r="A44" s="68"/>
      <c r="B44" s="234"/>
      <c r="C44" s="234"/>
      <c r="D44" s="234"/>
      <c r="E44" s="234"/>
      <c r="F44" s="234"/>
      <c r="G44" s="234"/>
      <c r="H44" t="s">
        <v>4</v>
      </c>
    </row>
    <row r="45" spans="1:8" x14ac:dyDescent="0.2">
      <c r="A45" s="68"/>
      <c r="B45" s="234"/>
      <c r="C45" s="234"/>
      <c r="D45" s="234"/>
      <c r="E45" s="234"/>
      <c r="F45" s="234"/>
      <c r="G45" s="234"/>
      <c r="H45" t="s">
        <v>4</v>
      </c>
    </row>
    <row r="46" spans="1:8" x14ac:dyDescent="0.2">
      <c r="B46" s="228"/>
      <c r="C46" s="228"/>
      <c r="D46" s="228"/>
      <c r="E46" s="228"/>
      <c r="F46" s="228"/>
      <c r="G46" s="228"/>
    </row>
    <row r="47" spans="1:8" x14ac:dyDescent="0.2">
      <c r="B47" s="228"/>
      <c r="C47" s="228"/>
      <c r="D47" s="228"/>
      <c r="E47" s="228"/>
      <c r="F47" s="228"/>
      <c r="G47" s="228"/>
    </row>
    <row r="48" spans="1:8" x14ac:dyDescent="0.2">
      <c r="B48" s="228"/>
      <c r="C48" s="228"/>
      <c r="D48" s="228"/>
      <c r="E48" s="228"/>
      <c r="F48" s="228"/>
      <c r="G48" s="228"/>
    </row>
    <row r="49" spans="2:7" x14ac:dyDescent="0.2">
      <c r="B49" s="228"/>
      <c r="C49" s="228"/>
      <c r="D49" s="228"/>
      <c r="E49" s="228"/>
      <c r="F49" s="228"/>
      <c r="G49" s="228"/>
    </row>
    <row r="50" spans="2:7" x14ac:dyDescent="0.2">
      <c r="B50" s="228"/>
      <c r="C50" s="228"/>
      <c r="D50" s="228"/>
      <c r="E50" s="228"/>
      <c r="F50" s="228"/>
      <c r="G50" s="228"/>
    </row>
    <row r="51" spans="2:7" x14ac:dyDescent="0.2">
      <c r="B51" s="228"/>
      <c r="C51" s="228"/>
      <c r="D51" s="228"/>
      <c r="E51" s="228"/>
      <c r="F51" s="228"/>
      <c r="G51" s="228"/>
    </row>
    <row r="52" spans="2:7" x14ac:dyDescent="0.2">
      <c r="B52" s="228"/>
      <c r="C52" s="228"/>
      <c r="D52" s="228"/>
      <c r="E52" s="228"/>
      <c r="F52" s="228"/>
      <c r="G52" s="228"/>
    </row>
    <row r="53" spans="2:7" x14ac:dyDescent="0.2">
      <c r="B53" s="228"/>
      <c r="C53" s="228"/>
      <c r="D53" s="228"/>
      <c r="E53" s="228"/>
      <c r="F53" s="228"/>
      <c r="G53" s="228"/>
    </row>
    <row r="54" spans="2:7" x14ac:dyDescent="0.2">
      <c r="B54" s="228"/>
      <c r="C54" s="228"/>
      <c r="D54" s="228"/>
      <c r="E54" s="228"/>
      <c r="F54" s="228"/>
      <c r="G54" s="228"/>
    </row>
    <row r="55" spans="2:7" x14ac:dyDescent="0.2">
      <c r="B55" s="228"/>
      <c r="C55" s="228"/>
      <c r="D55" s="228"/>
      <c r="E55" s="228"/>
      <c r="F55" s="228"/>
      <c r="G55" s="228"/>
    </row>
  </sheetData>
  <mergeCells count="14">
    <mergeCell ref="B54:G54"/>
    <mergeCell ref="B55:G55"/>
    <mergeCell ref="B48:G48"/>
    <mergeCell ref="B49:G49"/>
    <mergeCell ref="B50:G50"/>
    <mergeCell ref="B51:G51"/>
    <mergeCell ref="B52:G52"/>
    <mergeCell ref="B53:G53"/>
    <mergeCell ref="B47:G47"/>
    <mergeCell ref="C7:D7"/>
    <mergeCell ref="C8:D8"/>
    <mergeCell ref="E11:G11"/>
    <mergeCell ref="B37:G45"/>
    <mergeCell ref="B46:G46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1"/>
  <sheetViews>
    <sheetView workbookViewId="0">
      <selection activeCell="E13" sqref="E13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 x14ac:dyDescent="0.2">
      <c r="A1" s="235" t="s">
        <v>5</v>
      </c>
      <c r="B1" s="236"/>
      <c r="C1" s="69" t="s">
        <v>155</v>
      </c>
      <c r="D1" s="70"/>
      <c r="E1" s="71"/>
      <c r="F1" s="70"/>
      <c r="G1" s="72"/>
      <c r="H1" s="73"/>
      <c r="I1" s="74"/>
    </row>
    <row r="2" spans="1:57" ht="13.5" thickBot="1" x14ac:dyDescent="0.25">
      <c r="A2" s="237" t="s">
        <v>1</v>
      </c>
      <c r="B2" s="238"/>
      <c r="C2" s="75" t="str">
        <f>CONCATENATE(cisloobjektu," ",nazevobjektu)</f>
        <v xml:space="preserve"> </v>
      </c>
      <c r="D2" s="76"/>
      <c r="E2" s="77"/>
      <c r="F2" s="76"/>
      <c r="G2" s="239"/>
      <c r="H2" s="239"/>
      <c r="I2" s="240"/>
    </row>
    <row r="3" spans="1:57" ht="13.5" thickTop="1" x14ac:dyDescent="0.2"/>
    <row r="4" spans="1:57" ht="19.5" customHeight="1" x14ac:dyDescent="0.25">
      <c r="A4" s="78" t="s">
        <v>44</v>
      </c>
      <c r="B4" s="1"/>
      <c r="C4" s="1"/>
      <c r="D4" s="1"/>
      <c r="E4" s="1"/>
      <c r="F4" s="1"/>
      <c r="G4" s="1"/>
      <c r="H4" s="1"/>
      <c r="I4" s="1"/>
    </row>
    <row r="5" spans="1:57" ht="13.5" thickBot="1" x14ac:dyDescent="0.25"/>
    <row r="6" spans="1:57" s="30" customFormat="1" ht="13.5" thickBot="1" x14ac:dyDescent="0.25">
      <c r="A6" s="79"/>
      <c r="B6" s="80" t="s">
        <v>45</v>
      </c>
      <c r="C6" s="80"/>
      <c r="D6" s="81"/>
      <c r="E6" s="82" t="s">
        <v>46</v>
      </c>
      <c r="F6" s="83" t="s">
        <v>47</v>
      </c>
      <c r="G6" s="83" t="s">
        <v>48</v>
      </c>
      <c r="H6" s="83" t="s">
        <v>49</v>
      </c>
      <c r="I6" s="84" t="s">
        <v>27</v>
      </c>
    </row>
    <row r="7" spans="1:57" s="30" customFormat="1" x14ac:dyDescent="0.2">
      <c r="A7" s="171" t="str">
        <f>Položky!B7</f>
        <v>1</v>
      </c>
      <c r="B7" s="85" t="str">
        <f>Položky!C7</f>
        <v>Zemní práce</v>
      </c>
      <c r="C7" s="86"/>
      <c r="D7" s="87"/>
      <c r="E7" s="172"/>
      <c r="F7" s="173">
        <f>Položky!BD75</f>
        <v>0</v>
      </c>
      <c r="G7" s="173">
        <f>Položky!BE75</f>
        <v>0</v>
      </c>
      <c r="H7" s="173">
        <f>Položky!BF75</f>
        <v>0</v>
      </c>
      <c r="I7" s="174">
        <f>Položky!BG75</f>
        <v>0</v>
      </c>
    </row>
    <row r="8" spans="1:57" s="30" customFormat="1" x14ac:dyDescent="0.2">
      <c r="A8" s="171" t="s">
        <v>106</v>
      </c>
      <c r="B8" s="85" t="s">
        <v>154</v>
      </c>
      <c r="C8" s="86"/>
      <c r="D8" s="87"/>
      <c r="E8" s="172"/>
      <c r="F8" s="173"/>
      <c r="G8" s="173"/>
      <c r="H8" s="173"/>
      <c r="I8" s="174"/>
    </row>
    <row r="9" spans="1:57" s="30" customFormat="1" x14ac:dyDescent="0.2">
      <c r="A9" s="171" t="str">
        <f>Položky!B24</f>
        <v>5</v>
      </c>
      <c r="B9" s="85" t="str">
        <f>Položky!C24</f>
        <v>Komunikace</v>
      </c>
      <c r="C9" s="86"/>
      <c r="D9" s="87"/>
      <c r="E9" s="172"/>
      <c r="F9" s="173">
        <f>Položky!BD83</f>
        <v>0</v>
      </c>
      <c r="G9" s="173">
        <f>Položky!BE83</f>
        <v>0</v>
      </c>
      <c r="H9" s="173">
        <f>Položky!BF83</f>
        <v>0</v>
      </c>
      <c r="I9" s="174">
        <f>Položky!BG83</f>
        <v>0</v>
      </c>
    </row>
    <row r="10" spans="1:57" s="30" customFormat="1" x14ac:dyDescent="0.2">
      <c r="A10" s="171" t="str">
        <f>Položky!B42</f>
        <v>62</v>
      </c>
      <c r="B10" s="85" t="str">
        <f>Položky!C42</f>
        <v>Úpravy povrchů vnější</v>
      </c>
      <c r="C10" s="86"/>
      <c r="D10" s="87"/>
      <c r="E10" s="172"/>
      <c r="F10" s="173">
        <f>Položky!BD89</f>
        <v>0</v>
      </c>
      <c r="G10" s="173">
        <f>Položky!BE89</f>
        <v>0</v>
      </c>
      <c r="H10" s="173">
        <f>Položky!BF89</f>
        <v>0</v>
      </c>
      <c r="I10" s="174">
        <f>Položky!BG89</f>
        <v>0</v>
      </c>
    </row>
    <row r="11" spans="1:57" s="30" customFormat="1" x14ac:dyDescent="0.2">
      <c r="A11" s="171" t="str">
        <f>Položky!B46</f>
        <v>91</v>
      </c>
      <c r="B11" s="85" t="str">
        <f>Položky!C46</f>
        <v>Doplňující práce na komunikaci</v>
      </c>
      <c r="C11" s="86"/>
      <c r="D11" s="87"/>
      <c r="E11" s="172"/>
      <c r="F11" s="173">
        <f>Položky!BD97</f>
        <v>0</v>
      </c>
      <c r="G11" s="173">
        <f>Položky!BE97</f>
        <v>0</v>
      </c>
      <c r="H11" s="173">
        <f>Položky!BF97</f>
        <v>0</v>
      </c>
      <c r="I11" s="174">
        <f>Položky!BG97</f>
        <v>0</v>
      </c>
    </row>
    <row r="12" spans="1:57" s="30" customFormat="1" x14ac:dyDescent="0.2">
      <c r="A12" s="171" t="str">
        <f>Položky!B50</f>
        <v>94</v>
      </c>
      <c r="B12" s="85" t="str">
        <f>Položky!C50</f>
        <v xml:space="preserve">Lešení a stavební výtahy </v>
      </c>
      <c r="C12" s="86"/>
      <c r="D12" s="87"/>
      <c r="E12" s="172"/>
      <c r="F12" s="173">
        <f>Položky!BD107</f>
        <v>0</v>
      </c>
      <c r="G12" s="173">
        <f>Položky!BE107</f>
        <v>0</v>
      </c>
      <c r="H12" s="173">
        <f>Položky!BF107</f>
        <v>0</v>
      </c>
      <c r="I12" s="174">
        <f>Položky!BG107</f>
        <v>0</v>
      </c>
    </row>
    <row r="13" spans="1:57" s="30" customFormat="1" ht="13.5" thickBot="1" x14ac:dyDescent="0.25">
      <c r="A13" s="171" t="str">
        <f>Položky!B55</f>
        <v>97</v>
      </c>
      <c r="B13" s="85" t="str">
        <f>Položky!C55</f>
        <v>Prorážení otvorů</v>
      </c>
      <c r="C13" s="86"/>
      <c r="D13" s="87"/>
      <c r="E13" s="172"/>
      <c r="F13" s="173">
        <f>Položky!BD111</f>
        <v>0</v>
      </c>
      <c r="G13" s="173">
        <f>Položky!BE111</f>
        <v>0</v>
      </c>
      <c r="H13" s="173">
        <f>Položky!BF111</f>
        <v>0</v>
      </c>
      <c r="I13" s="174">
        <f>Položky!BG111</f>
        <v>0</v>
      </c>
    </row>
    <row r="14" spans="1:57" s="93" customFormat="1" ht="13.5" thickBot="1" x14ac:dyDescent="0.25">
      <c r="A14" s="88"/>
      <c r="B14" s="80" t="s">
        <v>50</v>
      </c>
      <c r="C14" s="80"/>
      <c r="D14" s="89"/>
      <c r="E14" s="90">
        <f>SUM(E7:E13)</f>
        <v>0</v>
      </c>
      <c r="F14" s="91">
        <f>SUM(F7:F13)</f>
        <v>0</v>
      </c>
      <c r="G14" s="91">
        <f>SUM(G7:G13)</f>
        <v>0</v>
      </c>
      <c r="H14" s="91">
        <f>SUM(H7:H13)</f>
        <v>0</v>
      </c>
      <c r="I14" s="92">
        <f>SUM(I7:I13)</f>
        <v>0</v>
      </c>
    </row>
    <row r="15" spans="1:57" x14ac:dyDescent="0.2">
      <c r="A15" s="86"/>
      <c r="B15" s="86"/>
      <c r="C15" s="86"/>
      <c r="D15" s="86"/>
      <c r="E15" s="86"/>
      <c r="F15" s="86"/>
      <c r="G15" s="86"/>
      <c r="H15" s="86"/>
      <c r="I15" s="86"/>
    </row>
    <row r="16" spans="1:57" ht="19.5" customHeight="1" x14ac:dyDescent="0.25">
      <c r="A16" s="94" t="s">
        <v>51</v>
      </c>
      <c r="B16" s="94"/>
      <c r="C16" s="94"/>
      <c r="D16" s="94"/>
      <c r="E16" s="94"/>
      <c r="F16" s="94"/>
      <c r="G16" s="95"/>
      <c r="H16" s="94"/>
      <c r="I16" s="94"/>
      <c r="BA16" s="31"/>
      <c r="BB16" s="31"/>
      <c r="BC16" s="31"/>
      <c r="BD16" s="31"/>
      <c r="BE16" s="31"/>
    </row>
    <row r="17" spans="1:53" ht="13.5" thickBot="1" x14ac:dyDescent="0.25">
      <c r="A17" s="96"/>
      <c r="B17" s="96"/>
      <c r="C17" s="96"/>
      <c r="D17" s="96"/>
      <c r="E17" s="96"/>
      <c r="F17" s="96"/>
      <c r="G17" s="96"/>
      <c r="H17" s="96"/>
      <c r="I17" s="96"/>
    </row>
    <row r="18" spans="1:53" x14ac:dyDescent="0.2">
      <c r="A18" s="97" t="s">
        <v>52</v>
      </c>
      <c r="B18" s="98"/>
      <c r="C18" s="98"/>
      <c r="D18" s="99"/>
      <c r="E18" s="100" t="s">
        <v>53</v>
      </c>
      <c r="F18" s="101" t="s">
        <v>54</v>
      </c>
      <c r="G18" s="102" t="s">
        <v>55</v>
      </c>
      <c r="H18" s="103"/>
      <c r="I18" s="104" t="s">
        <v>53</v>
      </c>
    </row>
    <row r="19" spans="1:53" x14ac:dyDescent="0.2">
      <c r="A19" s="105"/>
      <c r="B19" s="106"/>
      <c r="C19" s="106"/>
      <c r="D19" s="107"/>
      <c r="E19" s="108"/>
      <c r="F19" s="109"/>
      <c r="G19" s="110">
        <f>CHOOSE(BA19+1,HSV+PSV,HSV+PSV+Mont,HSV+PSV+Dodavka+Mont,HSV,PSV,Mont,Dodavka,Mont+Dodavka,0)</f>
        <v>0</v>
      </c>
      <c r="H19" s="111"/>
      <c r="I19" s="112">
        <f>E19+F19*G19/100</f>
        <v>0</v>
      </c>
      <c r="BA19">
        <v>8</v>
      </c>
    </row>
    <row r="20" spans="1:53" ht="13.5" thickBot="1" x14ac:dyDescent="0.25">
      <c r="A20" s="113"/>
      <c r="B20" s="114" t="s">
        <v>56</v>
      </c>
      <c r="C20" s="115"/>
      <c r="D20" s="116"/>
      <c r="E20" s="117"/>
      <c r="F20" s="118"/>
      <c r="G20" s="118"/>
      <c r="H20" s="241">
        <f>SUM(H19:H19)</f>
        <v>0</v>
      </c>
      <c r="I20" s="242"/>
    </row>
    <row r="22" spans="1:53" x14ac:dyDescent="0.2">
      <c r="B22" s="93"/>
      <c r="F22" s="119"/>
      <c r="G22" s="120"/>
      <c r="H22" s="120"/>
      <c r="I22" s="121"/>
    </row>
    <row r="23" spans="1:53" x14ac:dyDescent="0.2">
      <c r="F23" s="119"/>
      <c r="G23" s="120"/>
      <c r="H23" s="120"/>
      <c r="I23" s="121"/>
    </row>
    <row r="24" spans="1:53" x14ac:dyDescent="0.2">
      <c r="F24" s="119"/>
      <c r="G24" s="120"/>
      <c r="H24" s="120"/>
      <c r="I24" s="121"/>
    </row>
    <row r="25" spans="1:53" x14ac:dyDescent="0.2">
      <c r="F25" s="119"/>
      <c r="G25" s="120"/>
      <c r="H25" s="120"/>
      <c r="I25" s="121"/>
    </row>
    <row r="26" spans="1:53" x14ac:dyDescent="0.2">
      <c r="F26" s="119"/>
      <c r="G26" s="120"/>
      <c r="H26" s="120"/>
      <c r="I26" s="121"/>
    </row>
    <row r="27" spans="1:53" x14ac:dyDescent="0.2">
      <c r="F27" s="119"/>
      <c r="G27" s="120"/>
      <c r="H27" s="120"/>
      <c r="I27" s="121"/>
    </row>
    <row r="28" spans="1:53" x14ac:dyDescent="0.2">
      <c r="F28" s="119"/>
      <c r="G28" s="120"/>
      <c r="H28" s="120"/>
      <c r="I28" s="121"/>
    </row>
    <row r="29" spans="1:53" x14ac:dyDescent="0.2">
      <c r="F29" s="119"/>
      <c r="G29" s="120"/>
      <c r="H29" s="120"/>
      <c r="I29" s="121"/>
    </row>
    <row r="30" spans="1:53" x14ac:dyDescent="0.2">
      <c r="F30" s="119"/>
      <c r="G30" s="120"/>
      <c r="H30" s="120"/>
      <c r="I30" s="121"/>
    </row>
    <row r="31" spans="1:53" x14ac:dyDescent="0.2">
      <c r="F31" s="119"/>
      <c r="G31" s="120"/>
      <c r="H31" s="120"/>
      <c r="I31" s="121"/>
    </row>
    <row r="32" spans="1:53" x14ac:dyDescent="0.2">
      <c r="F32" s="119"/>
      <c r="G32" s="120"/>
      <c r="H32" s="120"/>
      <c r="I32" s="121"/>
    </row>
    <row r="33" spans="6:9" x14ac:dyDescent="0.2">
      <c r="F33" s="119"/>
      <c r="G33" s="120"/>
      <c r="H33" s="120"/>
      <c r="I33" s="121"/>
    </row>
    <row r="34" spans="6:9" x14ac:dyDescent="0.2">
      <c r="F34" s="119"/>
      <c r="G34" s="120"/>
      <c r="H34" s="120"/>
      <c r="I34" s="121"/>
    </row>
    <row r="35" spans="6:9" x14ac:dyDescent="0.2">
      <c r="F35" s="119"/>
      <c r="G35" s="120"/>
      <c r="H35" s="120"/>
      <c r="I35" s="121"/>
    </row>
    <row r="36" spans="6:9" x14ac:dyDescent="0.2">
      <c r="F36" s="119"/>
      <c r="G36" s="120"/>
      <c r="H36" s="120"/>
      <c r="I36" s="121"/>
    </row>
    <row r="37" spans="6:9" x14ac:dyDescent="0.2">
      <c r="F37" s="119"/>
      <c r="G37" s="120"/>
      <c r="H37" s="120"/>
      <c r="I37" s="121"/>
    </row>
    <row r="38" spans="6:9" x14ac:dyDescent="0.2">
      <c r="F38" s="119"/>
      <c r="G38" s="120"/>
      <c r="H38" s="120"/>
      <c r="I38" s="121"/>
    </row>
    <row r="39" spans="6:9" x14ac:dyDescent="0.2">
      <c r="F39" s="119"/>
      <c r="G39" s="120"/>
      <c r="H39" s="120"/>
      <c r="I39" s="121"/>
    </row>
    <row r="40" spans="6:9" x14ac:dyDescent="0.2">
      <c r="F40" s="119"/>
      <c r="G40" s="120"/>
      <c r="H40" s="120"/>
      <c r="I40" s="121"/>
    </row>
    <row r="41" spans="6:9" x14ac:dyDescent="0.2">
      <c r="F41" s="119"/>
      <c r="G41" s="120"/>
      <c r="H41" s="120"/>
      <c r="I41" s="121"/>
    </row>
    <row r="42" spans="6:9" x14ac:dyDescent="0.2">
      <c r="F42" s="119"/>
      <c r="G42" s="120"/>
      <c r="H42" s="120"/>
      <c r="I42" s="121"/>
    </row>
    <row r="43" spans="6:9" x14ac:dyDescent="0.2">
      <c r="F43" s="119"/>
      <c r="G43" s="120"/>
      <c r="H43" s="120"/>
      <c r="I43" s="121"/>
    </row>
    <row r="44" spans="6:9" x14ac:dyDescent="0.2">
      <c r="F44" s="119"/>
      <c r="G44" s="120"/>
      <c r="H44" s="120"/>
      <c r="I44" s="121"/>
    </row>
    <row r="45" spans="6:9" x14ac:dyDescent="0.2">
      <c r="F45" s="119"/>
      <c r="G45" s="120"/>
      <c r="H45" s="120"/>
      <c r="I45" s="121"/>
    </row>
    <row r="46" spans="6:9" x14ac:dyDescent="0.2">
      <c r="F46" s="119"/>
      <c r="G46" s="120"/>
      <c r="H46" s="120"/>
      <c r="I46" s="121"/>
    </row>
    <row r="47" spans="6:9" x14ac:dyDescent="0.2">
      <c r="F47" s="119"/>
      <c r="G47" s="120"/>
      <c r="H47" s="120"/>
      <c r="I47" s="121"/>
    </row>
    <row r="48" spans="6:9" x14ac:dyDescent="0.2">
      <c r="F48" s="119"/>
      <c r="G48" s="120"/>
      <c r="H48" s="120"/>
      <c r="I48" s="121"/>
    </row>
    <row r="49" spans="6:9" x14ac:dyDescent="0.2">
      <c r="F49" s="119"/>
      <c r="G49" s="120"/>
      <c r="H49" s="120"/>
      <c r="I49" s="121"/>
    </row>
    <row r="50" spans="6:9" x14ac:dyDescent="0.2">
      <c r="F50" s="119"/>
      <c r="G50" s="120"/>
      <c r="H50" s="120"/>
      <c r="I50" s="121"/>
    </row>
    <row r="51" spans="6:9" x14ac:dyDescent="0.2">
      <c r="F51" s="119"/>
      <c r="G51" s="120"/>
      <c r="H51" s="120"/>
      <c r="I51" s="121"/>
    </row>
    <row r="52" spans="6:9" x14ac:dyDescent="0.2">
      <c r="F52" s="119"/>
      <c r="G52" s="120"/>
      <c r="H52" s="120"/>
      <c r="I52" s="121"/>
    </row>
    <row r="53" spans="6:9" x14ac:dyDescent="0.2">
      <c r="F53" s="119"/>
      <c r="G53" s="120"/>
      <c r="H53" s="120"/>
      <c r="I53" s="121"/>
    </row>
    <row r="54" spans="6:9" x14ac:dyDescent="0.2">
      <c r="F54" s="119"/>
      <c r="G54" s="120"/>
      <c r="H54" s="120"/>
      <c r="I54" s="121"/>
    </row>
    <row r="55" spans="6:9" x14ac:dyDescent="0.2">
      <c r="F55" s="119"/>
      <c r="G55" s="120"/>
      <c r="H55" s="120"/>
      <c r="I55" s="121"/>
    </row>
    <row r="56" spans="6:9" x14ac:dyDescent="0.2">
      <c r="F56" s="119"/>
      <c r="G56" s="120"/>
      <c r="H56" s="120"/>
      <c r="I56" s="121"/>
    </row>
    <row r="57" spans="6:9" x14ac:dyDescent="0.2">
      <c r="F57" s="119"/>
      <c r="G57" s="120"/>
      <c r="H57" s="120"/>
      <c r="I57" s="121"/>
    </row>
    <row r="58" spans="6:9" x14ac:dyDescent="0.2">
      <c r="F58" s="119"/>
      <c r="G58" s="120"/>
      <c r="H58" s="120"/>
      <c r="I58" s="121"/>
    </row>
    <row r="59" spans="6:9" x14ac:dyDescent="0.2">
      <c r="F59" s="119"/>
      <c r="G59" s="120"/>
      <c r="H59" s="120"/>
      <c r="I59" s="121"/>
    </row>
    <row r="60" spans="6:9" x14ac:dyDescent="0.2">
      <c r="F60" s="119"/>
      <c r="G60" s="120"/>
      <c r="H60" s="120"/>
      <c r="I60" s="121"/>
    </row>
    <row r="61" spans="6:9" x14ac:dyDescent="0.2">
      <c r="F61" s="119"/>
      <c r="G61" s="120"/>
      <c r="H61" s="120"/>
      <c r="I61" s="121"/>
    </row>
    <row r="62" spans="6:9" x14ac:dyDescent="0.2">
      <c r="F62" s="119"/>
      <c r="G62" s="120"/>
      <c r="H62" s="120"/>
      <c r="I62" s="121"/>
    </row>
    <row r="63" spans="6:9" x14ac:dyDescent="0.2">
      <c r="F63" s="119"/>
      <c r="G63" s="120"/>
      <c r="H63" s="120"/>
      <c r="I63" s="121"/>
    </row>
    <row r="64" spans="6:9" x14ac:dyDescent="0.2">
      <c r="F64" s="119"/>
      <c r="G64" s="120"/>
      <c r="H64" s="120"/>
      <c r="I64" s="121"/>
    </row>
    <row r="65" spans="6:9" x14ac:dyDescent="0.2">
      <c r="F65" s="119"/>
      <c r="G65" s="120"/>
      <c r="H65" s="120"/>
      <c r="I65" s="121"/>
    </row>
    <row r="66" spans="6:9" x14ac:dyDescent="0.2">
      <c r="F66" s="119"/>
      <c r="G66" s="120"/>
      <c r="H66" s="120"/>
      <c r="I66" s="121"/>
    </row>
    <row r="67" spans="6:9" x14ac:dyDescent="0.2">
      <c r="F67" s="119"/>
      <c r="G67" s="120"/>
      <c r="H67" s="120"/>
      <c r="I67" s="121"/>
    </row>
    <row r="68" spans="6:9" x14ac:dyDescent="0.2">
      <c r="F68" s="119"/>
      <c r="G68" s="120"/>
      <c r="H68" s="120"/>
      <c r="I68" s="121"/>
    </row>
    <row r="69" spans="6:9" x14ac:dyDescent="0.2">
      <c r="F69" s="119"/>
      <c r="G69" s="120"/>
      <c r="H69" s="120"/>
      <c r="I69" s="121"/>
    </row>
    <row r="70" spans="6:9" x14ac:dyDescent="0.2">
      <c r="F70" s="119"/>
      <c r="G70" s="120"/>
      <c r="H70" s="120"/>
      <c r="I70" s="121"/>
    </row>
    <row r="71" spans="6:9" x14ac:dyDescent="0.2">
      <c r="F71" s="119"/>
      <c r="G71" s="120"/>
      <c r="H71" s="120"/>
      <c r="I71" s="121"/>
    </row>
  </sheetData>
  <mergeCells count="4">
    <mergeCell ref="A1:B1"/>
    <mergeCell ref="A2:B2"/>
    <mergeCell ref="G2:I2"/>
    <mergeCell ref="H20:I20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G132"/>
  <sheetViews>
    <sheetView showGridLines="0" showZeros="0" topLeftCell="A6" zoomScale="80" zoomScaleNormal="100" workbookViewId="0">
      <selection activeCell="K59" sqref="K59"/>
    </sheetView>
  </sheetViews>
  <sheetFormatPr defaultRowHeight="12.75" x14ac:dyDescent="0.2"/>
  <cols>
    <col min="1" max="1" width="4.42578125" style="122" customWidth="1"/>
    <col min="2" max="2" width="18.140625" style="122" customWidth="1"/>
    <col min="3" max="3" width="47.5703125" style="122" customWidth="1"/>
    <col min="4" max="4" width="5.5703125" style="122" customWidth="1"/>
    <col min="5" max="5" width="10" style="165" customWidth="1"/>
    <col min="6" max="6" width="11.28515625" style="122" customWidth="1"/>
    <col min="7" max="7" width="16.140625" style="122" customWidth="1"/>
    <col min="8" max="8" width="12" style="122" customWidth="1"/>
    <col min="9" max="9" width="11" style="122" customWidth="1"/>
    <col min="10" max="10" width="11.42578125" style="122" customWidth="1"/>
    <col min="11" max="11" width="11.7109375" style="122" customWidth="1"/>
    <col min="12" max="16384" width="9.140625" style="122"/>
  </cols>
  <sheetData>
    <row r="1" spans="1:17" ht="15.75" x14ac:dyDescent="0.25">
      <c r="A1" s="243" t="s">
        <v>57</v>
      </c>
      <c r="B1" s="243"/>
      <c r="C1" s="243"/>
      <c r="D1" s="243"/>
      <c r="E1" s="243"/>
      <c r="F1" s="243"/>
      <c r="G1" s="243"/>
      <c r="H1" s="243"/>
      <c r="I1" s="243"/>
    </row>
    <row r="2" spans="1:17" ht="13.5" thickBot="1" x14ac:dyDescent="0.25">
      <c r="B2" s="123"/>
      <c r="C2" s="124"/>
      <c r="D2" s="124"/>
      <c r="E2" s="125"/>
      <c r="F2" s="124"/>
      <c r="G2" s="124"/>
    </row>
    <row r="3" spans="1:17" ht="13.5" thickTop="1" x14ac:dyDescent="0.2">
      <c r="A3" s="235" t="s">
        <v>5</v>
      </c>
      <c r="B3" s="236"/>
      <c r="C3" s="69" t="str">
        <f>CONCATENATE(cislostavby," ",nazevstavby)</f>
        <v xml:space="preserve"> Višňové, stavební úpravy na místním hřbitově</v>
      </c>
      <c r="D3" s="70"/>
      <c r="E3" s="71"/>
      <c r="F3" s="70"/>
      <c r="G3" s="126"/>
      <c r="H3" s="127">
        <f>Rekapitulace!H1</f>
        <v>0</v>
      </c>
      <c r="I3" s="128"/>
    </row>
    <row r="4" spans="1:17" ht="13.5" thickBot="1" x14ac:dyDescent="0.25">
      <c r="A4" s="244" t="s">
        <v>1</v>
      </c>
      <c r="B4" s="238"/>
      <c r="C4" s="75" t="str">
        <f>CONCATENATE(cisloobjektu," ",nazevobjektu)</f>
        <v xml:space="preserve"> </v>
      </c>
      <c r="D4" s="76"/>
      <c r="E4" s="77"/>
      <c r="F4" s="76"/>
      <c r="G4" s="245"/>
      <c r="H4" s="245"/>
      <c r="I4" s="246"/>
    </row>
    <row r="5" spans="1:17" ht="13.5" thickTop="1" x14ac:dyDescent="0.2">
      <c r="A5" s="129"/>
      <c r="B5" s="130"/>
      <c r="C5" s="130"/>
      <c r="D5" s="131"/>
      <c r="E5" s="132"/>
      <c r="F5" s="131"/>
      <c r="G5" s="133"/>
      <c r="H5" s="131"/>
      <c r="I5" s="131"/>
    </row>
    <row r="6" spans="1:17" x14ac:dyDescent="0.2">
      <c r="A6" s="134" t="s">
        <v>58</v>
      </c>
      <c r="B6" s="135" t="s">
        <v>59</v>
      </c>
      <c r="C6" s="135" t="s">
        <v>60</v>
      </c>
      <c r="D6" s="135" t="s">
        <v>61</v>
      </c>
      <c r="E6" s="136" t="s">
        <v>62</v>
      </c>
      <c r="F6" s="135" t="s">
        <v>63</v>
      </c>
      <c r="G6" s="137" t="s">
        <v>64</v>
      </c>
      <c r="H6" s="138"/>
      <c r="I6" s="138"/>
      <c r="J6" s="138"/>
      <c r="K6" s="138"/>
    </row>
    <row r="7" spans="1:17" x14ac:dyDescent="0.2">
      <c r="A7" s="139" t="s">
        <v>65</v>
      </c>
      <c r="B7" s="140" t="s">
        <v>66</v>
      </c>
      <c r="C7" s="141" t="s">
        <v>67</v>
      </c>
      <c r="D7" s="142"/>
      <c r="E7" s="143"/>
      <c r="F7" s="143"/>
      <c r="G7" s="144"/>
      <c r="H7" s="145"/>
      <c r="I7" s="145"/>
      <c r="J7" s="145"/>
      <c r="K7" s="145"/>
      <c r="Q7" s="146">
        <v>1</v>
      </c>
    </row>
    <row r="8" spans="1:17" s="181" customFormat="1" x14ac:dyDescent="0.2">
      <c r="A8" s="176">
        <v>1</v>
      </c>
      <c r="B8" s="175" t="s">
        <v>83</v>
      </c>
      <c r="C8" s="183" t="s">
        <v>80</v>
      </c>
      <c r="D8" s="184" t="s">
        <v>81</v>
      </c>
      <c r="E8" s="178">
        <v>0.122</v>
      </c>
      <c r="F8" s="178"/>
      <c r="G8" s="179"/>
      <c r="H8" s="180"/>
      <c r="I8" s="180"/>
      <c r="J8" s="180"/>
      <c r="K8" s="180"/>
      <c r="Q8" s="182"/>
    </row>
    <row r="9" spans="1:17" s="181" customFormat="1" x14ac:dyDescent="0.2">
      <c r="A9" s="176">
        <v>2</v>
      </c>
      <c r="B9" s="175" t="s">
        <v>82</v>
      </c>
      <c r="C9" s="183" t="s">
        <v>84</v>
      </c>
      <c r="D9" s="184" t="s">
        <v>85</v>
      </c>
      <c r="E9" s="178">
        <v>14.7</v>
      </c>
      <c r="F9" s="178"/>
      <c r="G9" s="179"/>
      <c r="H9" s="180"/>
      <c r="I9" s="180"/>
      <c r="J9" s="180"/>
      <c r="K9" s="180"/>
      <c r="Q9" s="182"/>
    </row>
    <row r="10" spans="1:17" s="181" customFormat="1" x14ac:dyDescent="0.2">
      <c r="A10" s="176">
        <v>3</v>
      </c>
      <c r="B10" s="175" t="s">
        <v>86</v>
      </c>
      <c r="C10" s="183" t="s">
        <v>87</v>
      </c>
      <c r="D10" s="184" t="s">
        <v>85</v>
      </c>
      <c r="E10" s="178">
        <v>17.95</v>
      </c>
      <c r="F10" s="178"/>
      <c r="G10" s="179"/>
      <c r="H10" s="180"/>
      <c r="I10" s="180"/>
      <c r="J10" s="180"/>
      <c r="K10" s="180"/>
      <c r="Q10" s="182"/>
    </row>
    <row r="11" spans="1:17" s="181" customFormat="1" x14ac:dyDescent="0.2">
      <c r="A11" s="176">
        <v>4</v>
      </c>
      <c r="B11" s="175" t="s">
        <v>88</v>
      </c>
      <c r="C11" s="183" t="s">
        <v>89</v>
      </c>
      <c r="D11" s="184" t="s">
        <v>69</v>
      </c>
      <c r="E11" s="178">
        <v>75</v>
      </c>
      <c r="F11" s="178"/>
      <c r="G11" s="179"/>
      <c r="H11" s="180"/>
      <c r="I11" s="180"/>
      <c r="J11" s="180"/>
      <c r="K11" s="180"/>
      <c r="Q11" s="182"/>
    </row>
    <row r="12" spans="1:17" s="181" customFormat="1" x14ac:dyDescent="0.2">
      <c r="A12" s="185">
        <v>5</v>
      </c>
      <c r="B12" s="186" t="s">
        <v>90</v>
      </c>
      <c r="C12" s="187" t="s">
        <v>91</v>
      </c>
      <c r="D12" s="185" t="s">
        <v>85</v>
      </c>
      <c r="E12" s="188">
        <v>2</v>
      </c>
      <c r="F12" s="188"/>
      <c r="G12" s="189"/>
      <c r="H12" s="190"/>
      <c r="I12" s="190"/>
      <c r="J12" s="190"/>
      <c r="K12" s="190"/>
      <c r="Q12" s="182"/>
    </row>
    <row r="13" spans="1:17" s="181" customFormat="1" x14ac:dyDescent="0.2">
      <c r="A13" s="185">
        <v>6</v>
      </c>
      <c r="B13" s="191" t="s">
        <v>92</v>
      </c>
      <c r="C13" s="192" t="s">
        <v>93</v>
      </c>
      <c r="D13" s="193" t="s">
        <v>69</v>
      </c>
      <c r="E13" s="188">
        <v>25</v>
      </c>
      <c r="F13" s="188"/>
      <c r="G13" s="189"/>
      <c r="H13" s="190"/>
      <c r="I13" s="190"/>
      <c r="J13" s="190"/>
      <c r="K13" s="190"/>
      <c r="Q13" s="182"/>
    </row>
    <row r="14" spans="1:17" s="181" customFormat="1" x14ac:dyDescent="0.2">
      <c r="A14" s="176">
        <v>7</v>
      </c>
      <c r="B14" s="175" t="s">
        <v>94</v>
      </c>
      <c r="C14" s="183" t="s">
        <v>95</v>
      </c>
      <c r="D14" s="184" t="s">
        <v>69</v>
      </c>
      <c r="E14" s="178">
        <v>25</v>
      </c>
      <c r="F14" s="178"/>
      <c r="G14" s="179"/>
      <c r="H14" s="180"/>
      <c r="I14" s="180"/>
      <c r="J14" s="180"/>
      <c r="K14" s="180"/>
      <c r="Q14" s="182"/>
    </row>
    <row r="15" spans="1:17" s="181" customFormat="1" x14ac:dyDescent="0.2">
      <c r="A15" s="176">
        <v>8</v>
      </c>
      <c r="B15" s="175" t="s">
        <v>96</v>
      </c>
      <c r="C15" s="183" t="s">
        <v>97</v>
      </c>
      <c r="D15" s="184" t="s">
        <v>74</v>
      </c>
      <c r="E15" s="178">
        <v>12</v>
      </c>
      <c r="F15" s="178"/>
      <c r="G15" s="179"/>
      <c r="H15" s="180"/>
      <c r="I15" s="180"/>
      <c r="J15" s="180"/>
      <c r="K15" s="180"/>
      <c r="Q15" s="182"/>
    </row>
    <row r="16" spans="1:17" s="181" customFormat="1" x14ac:dyDescent="0.2">
      <c r="A16" s="176">
        <v>9</v>
      </c>
      <c r="B16" s="175" t="s">
        <v>98</v>
      </c>
      <c r="C16" s="183" t="s">
        <v>99</v>
      </c>
      <c r="D16" s="184" t="s">
        <v>74</v>
      </c>
      <c r="E16" s="178">
        <v>12</v>
      </c>
      <c r="F16" s="178"/>
      <c r="G16" s="179"/>
      <c r="H16" s="180"/>
      <c r="I16" s="180"/>
      <c r="J16" s="180"/>
      <c r="K16" s="180"/>
      <c r="Q16" s="182"/>
    </row>
    <row r="17" spans="1:17" s="181" customFormat="1" x14ac:dyDescent="0.2">
      <c r="A17" s="176">
        <v>10</v>
      </c>
      <c r="B17" s="175" t="s">
        <v>100</v>
      </c>
      <c r="C17" s="183" t="s">
        <v>101</v>
      </c>
      <c r="D17" s="184" t="s">
        <v>85</v>
      </c>
      <c r="E17" s="178">
        <v>2</v>
      </c>
      <c r="F17" s="178"/>
      <c r="G17" s="179"/>
      <c r="H17" s="180"/>
      <c r="I17" s="180"/>
      <c r="J17" s="180"/>
      <c r="K17" s="180"/>
      <c r="Q17" s="182"/>
    </row>
    <row r="18" spans="1:17" s="181" customFormat="1" x14ac:dyDescent="0.2">
      <c r="A18" s="176">
        <v>11</v>
      </c>
      <c r="B18" s="175" t="s">
        <v>102</v>
      </c>
      <c r="C18" s="183" t="s">
        <v>104</v>
      </c>
      <c r="D18" s="184" t="s">
        <v>74</v>
      </c>
      <c r="E18" s="178">
        <v>6</v>
      </c>
      <c r="F18" s="178"/>
      <c r="G18" s="179"/>
      <c r="H18" s="180"/>
      <c r="I18" s="180"/>
      <c r="J18" s="180"/>
      <c r="K18" s="180"/>
      <c r="Q18" s="182"/>
    </row>
    <row r="19" spans="1:17" s="181" customFormat="1" x14ac:dyDescent="0.2">
      <c r="A19" s="176">
        <v>12</v>
      </c>
      <c r="B19" s="175" t="s">
        <v>103</v>
      </c>
      <c r="C19" s="183" t="s">
        <v>105</v>
      </c>
      <c r="D19" s="184" t="s">
        <v>74</v>
      </c>
      <c r="E19" s="178">
        <v>6</v>
      </c>
      <c r="F19" s="178"/>
      <c r="G19" s="179"/>
      <c r="H19" s="180"/>
      <c r="I19" s="180"/>
      <c r="J19" s="180"/>
      <c r="K19" s="180"/>
      <c r="Q19" s="182"/>
    </row>
    <row r="20" spans="1:17" s="181" customFormat="1" x14ac:dyDescent="0.2">
      <c r="A20" s="155"/>
      <c r="B20" s="156" t="s">
        <v>68</v>
      </c>
      <c r="C20" s="157" t="str">
        <f>CONCATENATE(B7," ",C7)</f>
        <v>1 Zemní práce</v>
      </c>
      <c r="D20" s="155"/>
      <c r="E20" s="158"/>
      <c r="F20" s="158"/>
      <c r="G20" s="159"/>
      <c r="H20" s="160"/>
      <c r="I20" s="161">
        <f>SUM(I7:I19)</f>
        <v>0</v>
      </c>
      <c r="J20" s="160"/>
      <c r="K20" s="225">
        <f>SUM(K7:K19)</f>
        <v>0</v>
      </c>
      <c r="Q20" s="182"/>
    </row>
    <row r="21" spans="1:17" x14ac:dyDescent="0.2">
      <c r="A21" s="139" t="s">
        <v>65</v>
      </c>
      <c r="B21" s="140" t="s">
        <v>106</v>
      </c>
      <c r="C21" s="141" t="s">
        <v>107</v>
      </c>
      <c r="D21" s="142"/>
      <c r="E21" s="143"/>
      <c r="F21" s="143"/>
      <c r="G21" s="144"/>
      <c r="H21" s="145"/>
      <c r="I21" s="145"/>
      <c r="J21" s="145"/>
      <c r="K21" s="145"/>
      <c r="Q21" s="146"/>
    </row>
    <row r="22" spans="1:17" x14ac:dyDescent="0.2">
      <c r="A22" s="147">
        <v>13</v>
      </c>
      <c r="B22" s="148" t="s">
        <v>108</v>
      </c>
      <c r="C22" s="149" t="s">
        <v>109</v>
      </c>
      <c r="D22" s="150" t="s">
        <v>74</v>
      </c>
      <c r="E22" s="151">
        <v>12</v>
      </c>
      <c r="F22" s="151"/>
      <c r="G22" s="152"/>
      <c r="H22" s="153"/>
      <c r="I22" s="153">
        <f>E22*H22</f>
        <v>0</v>
      </c>
      <c r="J22" s="153">
        <v>0</v>
      </c>
      <c r="K22" s="224">
        <f>E22*J22</f>
        <v>0</v>
      </c>
      <c r="Q22" s="146"/>
    </row>
    <row r="23" spans="1:17" x14ac:dyDescent="0.2">
      <c r="A23" s="155"/>
      <c r="B23" s="156" t="s">
        <v>68</v>
      </c>
      <c r="C23" s="157" t="str">
        <f>CONCATENATE(B21," ",C21)</f>
        <v>3 Svislé a kompletní konstrukce</v>
      </c>
      <c r="D23" s="155"/>
      <c r="E23" s="158"/>
      <c r="F23" s="158"/>
      <c r="G23" s="159"/>
      <c r="H23" s="160"/>
      <c r="I23" s="161">
        <f>SUM(I21:I22)</f>
        <v>0</v>
      </c>
      <c r="J23" s="160"/>
      <c r="K23" s="225">
        <f>SUM(K21:K22)</f>
        <v>0</v>
      </c>
      <c r="Q23" s="146"/>
    </row>
    <row r="24" spans="1:17" x14ac:dyDescent="0.2">
      <c r="A24" s="139" t="s">
        <v>65</v>
      </c>
      <c r="B24" s="140" t="s">
        <v>71</v>
      </c>
      <c r="C24" s="141" t="s">
        <v>72</v>
      </c>
      <c r="D24" s="142"/>
      <c r="E24" s="143"/>
      <c r="F24" s="143"/>
      <c r="G24" s="144"/>
      <c r="H24" s="145"/>
      <c r="I24" s="145"/>
      <c r="J24" s="145"/>
      <c r="K24" s="145"/>
      <c r="Q24" s="146"/>
    </row>
    <row r="25" spans="1:17" x14ac:dyDescent="0.2">
      <c r="A25" s="196">
        <v>14</v>
      </c>
      <c r="B25" s="197" t="s">
        <v>110</v>
      </c>
      <c r="C25" s="203" t="s">
        <v>111</v>
      </c>
      <c r="D25" s="202" t="s">
        <v>69</v>
      </c>
      <c r="E25" s="199">
        <v>53</v>
      </c>
      <c r="F25" s="199"/>
      <c r="G25" s="200"/>
      <c r="H25" s="201"/>
      <c r="I25" s="201">
        <f>E25*H25</f>
        <v>0</v>
      </c>
      <c r="J25" s="201">
        <v>0</v>
      </c>
      <c r="K25" s="223"/>
      <c r="Q25" s="146"/>
    </row>
    <row r="26" spans="1:17" x14ac:dyDescent="0.2">
      <c r="A26" s="147"/>
      <c r="B26" s="148"/>
      <c r="C26" s="149" t="s">
        <v>111</v>
      </c>
      <c r="D26" s="150"/>
      <c r="E26" s="151">
        <v>85</v>
      </c>
      <c r="F26" s="151"/>
      <c r="G26" s="152"/>
      <c r="H26" s="153"/>
      <c r="I26" s="153"/>
      <c r="J26" s="153"/>
      <c r="K26" s="224"/>
      <c r="Q26" s="146"/>
    </row>
    <row r="27" spans="1:17" x14ac:dyDescent="0.2">
      <c r="A27" s="196">
        <v>15</v>
      </c>
      <c r="B27" s="197" t="s">
        <v>112</v>
      </c>
      <c r="C27" s="198" t="s">
        <v>113</v>
      </c>
      <c r="D27" s="202" t="s">
        <v>69</v>
      </c>
      <c r="E27" s="199">
        <v>42</v>
      </c>
      <c r="F27" s="199"/>
      <c r="G27" s="200"/>
      <c r="H27" s="201"/>
      <c r="I27" s="201"/>
      <c r="J27" s="201"/>
      <c r="K27" s="223"/>
      <c r="Q27" s="146"/>
    </row>
    <row r="28" spans="1:17" x14ac:dyDescent="0.2">
      <c r="A28" s="196">
        <v>16</v>
      </c>
      <c r="B28" s="197" t="s">
        <v>114</v>
      </c>
      <c r="C28" s="198" t="s">
        <v>115</v>
      </c>
      <c r="D28" s="202" t="s">
        <v>79</v>
      </c>
      <c r="E28" s="199">
        <v>8</v>
      </c>
      <c r="F28" s="199"/>
      <c r="G28" s="200"/>
      <c r="H28" s="201"/>
      <c r="I28" s="201"/>
      <c r="J28" s="201"/>
      <c r="K28" s="223"/>
      <c r="Q28" s="146"/>
    </row>
    <row r="29" spans="1:17" x14ac:dyDescent="0.2">
      <c r="A29" s="196"/>
      <c r="B29" s="197"/>
      <c r="C29" s="198" t="s">
        <v>115</v>
      </c>
      <c r="D29" s="202" t="s">
        <v>79</v>
      </c>
      <c r="E29" s="199">
        <v>12</v>
      </c>
      <c r="F29" s="199"/>
      <c r="G29" s="200"/>
      <c r="H29" s="201"/>
      <c r="I29" s="201"/>
      <c r="J29" s="201"/>
      <c r="K29" s="223"/>
      <c r="Q29" s="146"/>
    </row>
    <row r="30" spans="1:17" x14ac:dyDescent="0.2">
      <c r="A30" s="147"/>
      <c r="B30" s="148"/>
      <c r="C30" s="194" t="s">
        <v>115</v>
      </c>
      <c r="D30" s="150" t="s">
        <v>79</v>
      </c>
      <c r="E30" s="151">
        <v>16</v>
      </c>
      <c r="F30" s="151"/>
      <c r="G30" s="152"/>
      <c r="H30" s="153"/>
      <c r="I30" s="153"/>
      <c r="J30" s="153"/>
      <c r="K30" s="224"/>
      <c r="Q30" s="146"/>
    </row>
    <row r="31" spans="1:17" x14ac:dyDescent="0.2">
      <c r="A31" s="205">
        <v>17</v>
      </c>
      <c r="B31" s="206" t="s">
        <v>73</v>
      </c>
      <c r="C31" s="207" t="s">
        <v>116</v>
      </c>
      <c r="D31" s="208" t="s">
        <v>69</v>
      </c>
      <c r="E31" s="209">
        <v>42</v>
      </c>
      <c r="F31" s="209"/>
      <c r="G31" s="210"/>
      <c r="H31" s="211"/>
      <c r="I31" s="211"/>
      <c r="J31" s="211"/>
      <c r="K31" s="222"/>
      <c r="Q31" s="146"/>
    </row>
    <row r="32" spans="1:17" x14ac:dyDescent="0.2">
      <c r="A32" s="196">
        <v>18</v>
      </c>
      <c r="B32" s="197" t="s">
        <v>117</v>
      </c>
      <c r="C32" s="198" t="s">
        <v>118</v>
      </c>
      <c r="D32" s="202" t="s">
        <v>79</v>
      </c>
      <c r="E32" s="199">
        <v>4.5</v>
      </c>
      <c r="F32" s="199"/>
      <c r="G32" s="200"/>
      <c r="H32" s="201"/>
      <c r="I32" s="201"/>
      <c r="J32" s="201"/>
      <c r="K32" s="223"/>
      <c r="Q32" s="146"/>
    </row>
    <row r="33" spans="1:17" x14ac:dyDescent="0.2">
      <c r="A33" s="196"/>
      <c r="B33" s="197"/>
      <c r="C33" s="198" t="s">
        <v>118</v>
      </c>
      <c r="D33" s="202" t="s">
        <v>79</v>
      </c>
      <c r="E33" s="199">
        <v>6.3</v>
      </c>
      <c r="F33" s="199"/>
      <c r="G33" s="200"/>
      <c r="H33" s="201"/>
      <c r="I33" s="201"/>
      <c r="J33" s="201"/>
      <c r="K33" s="223"/>
      <c r="Q33" s="146"/>
    </row>
    <row r="34" spans="1:17" x14ac:dyDescent="0.2">
      <c r="A34" s="147"/>
      <c r="B34" s="148"/>
      <c r="C34" s="194" t="s">
        <v>118</v>
      </c>
      <c r="D34" s="150"/>
      <c r="E34" s="151">
        <v>9.1999999999999993</v>
      </c>
      <c r="F34" s="151"/>
      <c r="G34" s="152"/>
      <c r="H34" s="153"/>
      <c r="I34" s="153"/>
      <c r="J34" s="153"/>
      <c r="K34" s="224"/>
      <c r="Q34" s="146"/>
    </row>
    <row r="35" spans="1:17" x14ac:dyDescent="0.2">
      <c r="A35" s="205">
        <v>19</v>
      </c>
      <c r="B35" s="206" t="s">
        <v>119</v>
      </c>
      <c r="C35" s="207" t="s">
        <v>120</v>
      </c>
      <c r="D35" s="208" t="s">
        <v>69</v>
      </c>
      <c r="E35" s="209">
        <v>42</v>
      </c>
      <c r="F35" s="209"/>
      <c r="G35" s="210"/>
      <c r="H35" s="211"/>
      <c r="I35" s="211"/>
      <c r="J35" s="211"/>
      <c r="K35" s="222"/>
      <c r="Q35" s="146"/>
    </row>
    <row r="36" spans="1:17" s="131" customFormat="1" x14ac:dyDescent="0.2">
      <c r="A36" s="205">
        <v>20</v>
      </c>
      <c r="B36" s="206" t="s">
        <v>121</v>
      </c>
      <c r="C36" s="207" t="s">
        <v>122</v>
      </c>
      <c r="D36" s="208" t="s">
        <v>69</v>
      </c>
      <c r="E36" s="209">
        <v>53</v>
      </c>
      <c r="F36" s="209"/>
      <c r="G36" s="210"/>
      <c r="H36" s="211"/>
      <c r="I36" s="211"/>
      <c r="J36" s="211"/>
      <c r="K36" s="222"/>
      <c r="Q36" s="204"/>
    </row>
    <row r="37" spans="1:17" x14ac:dyDescent="0.2">
      <c r="A37" s="147"/>
      <c r="C37" s="194" t="s">
        <v>122</v>
      </c>
      <c r="D37" s="150" t="s">
        <v>69</v>
      </c>
      <c r="E37" s="151">
        <v>85</v>
      </c>
      <c r="F37" s="151"/>
      <c r="G37" s="152"/>
      <c r="H37" s="153"/>
      <c r="I37" s="153"/>
      <c r="J37" s="153"/>
      <c r="K37" s="224"/>
      <c r="Q37" s="146"/>
    </row>
    <row r="38" spans="1:17" x14ac:dyDescent="0.2">
      <c r="A38" s="205">
        <v>21</v>
      </c>
      <c r="B38" s="206" t="s">
        <v>123</v>
      </c>
      <c r="C38" s="207" t="s">
        <v>124</v>
      </c>
      <c r="D38" s="208" t="s">
        <v>74</v>
      </c>
      <c r="E38" s="209">
        <v>242</v>
      </c>
      <c r="F38" s="209"/>
      <c r="G38" s="210"/>
      <c r="H38" s="211"/>
      <c r="I38" s="211"/>
      <c r="J38" s="211"/>
      <c r="K38" s="222"/>
      <c r="Q38" s="146"/>
    </row>
    <row r="39" spans="1:17" x14ac:dyDescent="0.2">
      <c r="A39" s="147"/>
      <c r="B39" s="148"/>
      <c r="C39" s="194" t="s">
        <v>124</v>
      </c>
      <c r="D39" s="195" t="s">
        <v>74</v>
      </c>
      <c r="E39" s="151">
        <v>348</v>
      </c>
      <c r="F39" s="151"/>
      <c r="G39" s="152"/>
      <c r="H39" s="153"/>
      <c r="I39" s="153"/>
      <c r="J39" s="153"/>
      <c r="K39" s="224"/>
      <c r="Q39" s="146"/>
    </row>
    <row r="40" spans="1:17" x14ac:dyDescent="0.2">
      <c r="A40" s="147">
        <v>22</v>
      </c>
      <c r="B40" s="148" t="s">
        <v>125</v>
      </c>
      <c r="C40" s="194" t="s">
        <v>126</v>
      </c>
      <c r="D40" s="195" t="s">
        <v>79</v>
      </c>
      <c r="E40" s="151">
        <v>4</v>
      </c>
      <c r="F40" s="151"/>
      <c r="G40" s="152"/>
      <c r="H40" s="153"/>
      <c r="I40" s="153"/>
      <c r="J40" s="153"/>
      <c r="K40" s="224"/>
      <c r="Q40" s="146"/>
    </row>
    <row r="41" spans="1:17" x14ac:dyDescent="0.2">
      <c r="A41" s="155"/>
      <c r="B41" s="156" t="s">
        <v>68</v>
      </c>
      <c r="C41" s="157" t="str">
        <f>CONCATENATE(B24," ",C24)</f>
        <v>5 Komunikace</v>
      </c>
      <c r="D41" s="155"/>
      <c r="E41" s="158"/>
      <c r="F41" s="158"/>
      <c r="G41" s="159"/>
      <c r="H41" s="160"/>
      <c r="I41" s="161">
        <f>SUM(I24:I40)</f>
        <v>0</v>
      </c>
      <c r="J41" s="160"/>
      <c r="K41" s="225">
        <f>SUM(K24:K40)</f>
        <v>0</v>
      </c>
      <c r="Q41" s="146"/>
    </row>
    <row r="42" spans="1:17" x14ac:dyDescent="0.2">
      <c r="A42" s="139" t="s">
        <v>65</v>
      </c>
      <c r="B42" s="140" t="s">
        <v>127</v>
      </c>
      <c r="C42" s="141" t="s">
        <v>128</v>
      </c>
      <c r="D42" s="142"/>
      <c r="E42" s="143"/>
      <c r="F42" s="143"/>
      <c r="G42" s="144"/>
      <c r="H42" s="145"/>
      <c r="I42" s="145"/>
      <c r="J42" s="145"/>
      <c r="K42" s="145"/>
      <c r="Q42" s="146"/>
    </row>
    <row r="43" spans="1:17" s="181" customFormat="1" x14ac:dyDescent="0.2">
      <c r="A43" s="176">
        <v>23</v>
      </c>
      <c r="B43" s="175" t="s">
        <v>129</v>
      </c>
      <c r="C43" s="183" t="s">
        <v>130</v>
      </c>
      <c r="D43" s="184" t="s">
        <v>69</v>
      </c>
      <c r="E43" s="178">
        <v>124</v>
      </c>
      <c r="F43" s="178"/>
      <c r="G43" s="179"/>
      <c r="H43" s="180"/>
      <c r="I43" s="180"/>
      <c r="J43" s="180"/>
      <c r="K43" s="180"/>
      <c r="Q43" s="182"/>
    </row>
    <row r="44" spans="1:17" x14ac:dyDescent="0.2">
      <c r="A44" s="176">
        <v>24</v>
      </c>
      <c r="B44" s="177" t="s">
        <v>131</v>
      </c>
      <c r="C44" s="183" t="s">
        <v>132</v>
      </c>
      <c r="D44" s="184" t="s">
        <v>69</v>
      </c>
      <c r="E44" s="178">
        <v>63</v>
      </c>
      <c r="F44" s="178"/>
      <c r="G44" s="179"/>
      <c r="H44" s="180"/>
      <c r="I44" s="212"/>
      <c r="J44" s="212"/>
      <c r="K44" s="212"/>
      <c r="Q44" s="146"/>
    </row>
    <row r="45" spans="1:17" x14ac:dyDescent="0.2">
      <c r="A45" s="226"/>
      <c r="B45" s="156" t="s">
        <v>68</v>
      </c>
      <c r="C45" s="157" t="str">
        <f>CONCATENATE(B42," ",C42)</f>
        <v>62 Úpravy povrchů vnější</v>
      </c>
      <c r="D45" s="155"/>
      <c r="E45" s="158"/>
      <c r="F45" s="158"/>
      <c r="G45" s="159"/>
      <c r="H45" s="160"/>
      <c r="I45" s="161">
        <f>SUM(I42:I44)</f>
        <v>0</v>
      </c>
      <c r="J45" s="160"/>
      <c r="K45" s="225">
        <f>SUM(K42:K44)</f>
        <v>0</v>
      </c>
      <c r="Q45" s="146"/>
    </row>
    <row r="46" spans="1:17" x14ac:dyDescent="0.2">
      <c r="A46" s="213" t="s">
        <v>65</v>
      </c>
      <c r="B46" s="140" t="s">
        <v>75</v>
      </c>
      <c r="C46" s="141" t="s">
        <v>76</v>
      </c>
      <c r="D46" s="142"/>
      <c r="E46" s="143"/>
      <c r="F46" s="143"/>
      <c r="G46" s="144"/>
      <c r="H46" s="145"/>
      <c r="I46" s="145"/>
      <c r="J46" s="145"/>
      <c r="K46" s="145"/>
      <c r="Q46" s="146"/>
    </row>
    <row r="47" spans="1:17" x14ac:dyDescent="0.2">
      <c r="A47" s="205">
        <v>25</v>
      </c>
      <c r="B47" s="206" t="s">
        <v>133</v>
      </c>
      <c r="C47" s="214" t="s">
        <v>134</v>
      </c>
      <c r="D47" s="208" t="s">
        <v>70</v>
      </c>
      <c r="E47" s="209">
        <v>70</v>
      </c>
      <c r="F47" s="209"/>
      <c r="G47" s="210"/>
      <c r="H47" s="211">
        <v>0</v>
      </c>
      <c r="I47" s="211">
        <f t="shared" ref="I47" si="0">E47*H47</f>
        <v>0</v>
      </c>
      <c r="J47" s="211">
        <v>0</v>
      </c>
      <c r="K47" s="222"/>
      <c r="Q47" s="146"/>
    </row>
    <row r="48" spans="1:17" x14ac:dyDescent="0.2">
      <c r="A48" s="147">
        <v>26</v>
      </c>
      <c r="B48" s="148" t="s">
        <v>135</v>
      </c>
      <c r="C48" s="149" t="s">
        <v>136</v>
      </c>
      <c r="D48" s="150" t="s">
        <v>74</v>
      </c>
      <c r="E48" s="151">
        <v>70</v>
      </c>
      <c r="F48" s="151"/>
      <c r="G48" s="152"/>
      <c r="H48" s="153"/>
      <c r="I48" s="153"/>
      <c r="J48" s="153"/>
      <c r="K48" s="224"/>
      <c r="Q48" s="146"/>
    </row>
    <row r="49" spans="1:17" x14ac:dyDescent="0.2">
      <c r="A49" s="155"/>
      <c r="B49" s="156" t="s">
        <v>68</v>
      </c>
      <c r="C49" s="157" t="str">
        <f>CONCATENATE(B46," ",C46)</f>
        <v>91 Doplňující práce na komunikaci</v>
      </c>
      <c r="D49" s="155"/>
      <c r="E49" s="158"/>
      <c r="F49" s="158"/>
      <c r="G49" s="159"/>
      <c r="H49" s="160"/>
      <c r="I49" s="161">
        <f>SUM(I46:I48)</f>
        <v>0</v>
      </c>
      <c r="J49" s="160"/>
      <c r="K49" s="225"/>
      <c r="Q49" s="146"/>
    </row>
    <row r="50" spans="1:17" x14ac:dyDescent="0.2">
      <c r="A50" s="139" t="s">
        <v>65</v>
      </c>
      <c r="B50" s="140" t="s">
        <v>137</v>
      </c>
      <c r="C50" s="141" t="s">
        <v>138</v>
      </c>
      <c r="D50" s="142"/>
      <c r="E50" s="143"/>
      <c r="F50" s="143"/>
      <c r="G50" s="144"/>
      <c r="H50" s="145"/>
      <c r="I50" s="145"/>
      <c r="J50" s="145"/>
      <c r="K50" s="145"/>
      <c r="Q50" s="146"/>
    </row>
    <row r="51" spans="1:17" x14ac:dyDescent="0.2">
      <c r="A51" s="147">
        <v>27</v>
      </c>
      <c r="B51" s="148" t="s">
        <v>139</v>
      </c>
      <c r="C51" s="149" t="s">
        <v>157</v>
      </c>
      <c r="D51" s="150" t="s">
        <v>69</v>
      </c>
      <c r="E51" s="151">
        <v>45</v>
      </c>
      <c r="F51" s="151"/>
      <c r="G51" s="152"/>
      <c r="H51" s="153">
        <v>0</v>
      </c>
      <c r="I51" s="153">
        <f t="shared" ref="I51:I53" si="1">E51*H51</f>
        <v>0</v>
      </c>
      <c r="J51" s="153">
        <v>0</v>
      </c>
      <c r="K51" s="224"/>
      <c r="M51" s="146"/>
    </row>
    <row r="52" spans="1:17" x14ac:dyDescent="0.2">
      <c r="A52" s="205">
        <v>28</v>
      </c>
      <c r="B52" s="206" t="s">
        <v>140</v>
      </c>
      <c r="C52" s="214" t="s">
        <v>141</v>
      </c>
      <c r="D52" s="208" t="s">
        <v>69</v>
      </c>
      <c r="E52" s="209">
        <v>675</v>
      </c>
      <c r="F52" s="209"/>
      <c r="G52" s="210"/>
      <c r="H52" s="211">
        <v>0</v>
      </c>
      <c r="I52" s="211">
        <f t="shared" si="1"/>
        <v>0</v>
      </c>
      <c r="J52" s="211">
        <v>0</v>
      </c>
      <c r="K52" s="222"/>
      <c r="M52" s="146"/>
    </row>
    <row r="53" spans="1:17" x14ac:dyDescent="0.2">
      <c r="A53" s="147">
        <v>29</v>
      </c>
      <c r="B53" s="148" t="s">
        <v>142</v>
      </c>
      <c r="C53" s="149" t="s">
        <v>143</v>
      </c>
      <c r="D53" s="150" t="s">
        <v>69</v>
      </c>
      <c r="E53" s="151">
        <v>45</v>
      </c>
      <c r="F53" s="151"/>
      <c r="G53" s="152"/>
      <c r="H53" s="153">
        <v>0</v>
      </c>
      <c r="I53" s="153">
        <f t="shared" si="1"/>
        <v>0</v>
      </c>
      <c r="J53" s="153">
        <v>0</v>
      </c>
      <c r="K53" s="224"/>
      <c r="M53" s="146"/>
    </row>
    <row r="54" spans="1:17" x14ac:dyDescent="0.2">
      <c r="A54" s="155"/>
      <c r="B54" s="156" t="s">
        <v>68</v>
      </c>
      <c r="C54" s="157" t="str">
        <f>CONCATENATE(B50," ",C50)</f>
        <v xml:space="preserve">94 Lešení a stavební výtahy </v>
      </c>
      <c r="D54" s="155"/>
      <c r="E54" s="158"/>
      <c r="F54" s="158"/>
      <c r="G54" s="159"/>
      <c r="H54" s="160"/>
      <c r="I54" s="161">
        <f>SUM(I50:I53)</f>
        <v>0</v>
      </c>
      <c r="J54" s="160"/>
      <c r="K54" s="225"/>
      <c r="M54" s="146"/>
    </row>
    <row r="55" spans="1:17" x14ac:dyDescent="0.2">
      <c r="A55" s="139" t="s">
        <v>65</v>
      </c>
      <c r="B55" s="140" t="s">
        <v>77</v>
      </c>
      <c r="C55" s="141" t="s">
        <v>78</v>
      </c>
      <c r="D55" s="142"/>
      <c r="E55" s="143"/>
      <c r="F55" s="143"/>
      <c r="G55" s="144"/>
      <c r="H55" s="145"/>
      <c r="I55" s="145"/>
      <c r="J55" s="145"/>
      <c r="K55" s="145"/>
      <c r="O55" s="146"/>
    </row>
    <row r="56" spans="1:17" x14ac:dyDescent="0.2">
      <c r="A56" s="176">
        <v>30</v>
      </c>
      <c r="B56" s="175" t="s">
        <v>144</v>
      </c>
      <c r="C56" s="183" t="s">
        <v>145</v>
      </c>
      <c r="D56" s="184" t="s">
        <v>69</v>
      </c>
      <c r="E56" s="178">
        <v>109</v>
      </c>
      <c r="F56" s="178"/>
      <c r="G56" s="179"/>
      <c r="H56" s="180"/>
      <c r="I56" s="180"/>
      <c r="J56" s="180"/>
      <c r="K56" s="180"/>
      <c r="O56" s="146"/>
    </row>
    <row r="57" spans="1:17" x14ac:dyDescent="0.2">
      <c r="A57" s="215">
        <v>31</v>
      </c>
      <c r="B57" s="216" t="s">
        <v>146</v>
      </c>
      <c r="C57" s="217" t="s">
        <v>147</v>
      </c>
      <c r="D57" s="218" t="s">
        <v>79</v>
      </c>
      <c r="E57" s="219">
        <v>6</v>
      </c>
      <c r="F57" s="219"/>
      <c r="G57" s="220"/>
      <c r="H57" s="221"/>
      <c r="I57" s="221"/>
      <c r="J57" s="221"/>
      <c r="K57" s="221"/>
      <c r="O57" s="146"/>
    </row>
    <row r="58" spans="1:17" x14ac:dyDescent="0.2">
      <c r="A58" s="215">
        <v>32</v>
      </c>
      <c r="B58" s="216" t="s">
        <v>148</v>
      </c>
      <c r="C58" s="217" t="s">
        <v>149</v>
      </c>
      <c r="D58" s="218" t="s">
        <v>79</v>
      </c>
      <c r="E58" s="219">
        <v>288</v>
      </c>
      <c r="F58" s="219"/>
      <c r="G58" s="220"/>
      <c r="H58" s="221"/>
      <c r="I58" s="221"/>
      <c r="J58" s="221"/>
      <c r="K58" s="221"/>
      <c r="O58" s="146"/>
    </row>
    <row r="59" spans="1:17" x14ac:dyDescent="0.2">
      <c r="A59" s="215">
        <v>33</v>
      </c>
      <c r="B59" s="216" t="s">
        <v>151</v>
      </c>
      <c r="C59" s="217" t="s">
        <v>152</v>
      </c>
      <c r="D59" s="218" t="s">
        <v>79</v>
      </c>
      <c r="E59" s="219">
        <v>25</v>
      </c>
      <c r="F59" s="219"/>
      <c r="G59" s="220"/>
      <c r="H59" s="221"/>
      <c r="I59" s="221"/>
      <c r="J59" s="221"/>
      <c r="K59" s="221"/>
      <c r="O59" s="146"/>
    </row>
    <row r="60" spans="1:17" x14ac:dyDescent="0.2">
      <c r="A60" s="176">
        <v>34</v>
      </c>
      <c r="B60" s="175" t="s">
        <v>150</v>
      </c>
      <c r="C60" s="183" t="s">
        <v>153</v>
      </c>
      <c r="D60" s="184" t="s">
        <v>79</v>
      </c>
      <c r="E60" s="178">
        <v>25</v>
      </c>
      <c r="F60" s="178"/>
      <c r="G60" s="179"/>
      <c r="H60" s="180"/>
      <c r="I60" s="180"/>
      <c r="J60" s="180"/>
      <c r="K60" s="180"/>
      <c r="O60" s="227"/>
    </row>
    <row r="61" spans="1:17" x14ac:dyDescent="0.2">
      <c r="A61" s="155"/>
      <c r="B61" s="156" t="s">
        <v>68</v>
      </c>
      <c r="C61" s="157" t="str">
        <f>CONCATENATE(B55," ",C55)</f>
        <v>97 Prorážení otvorů</v>
      </c>
      <c r="D61" s="155"/>
      <c r="E61" s="158"/>
      <c r="F61" s="158"/>
      <c r="G61" s="159"/>
      <c r="H61" s="160"/>
      <c r="I61" s="161">
        <f>SUM(I55:I60)</f>
        <v>0</v>
      </c>
      <c r="J61" s="160"/>
      <c r="K61" s="225">
        <f>SUM(K55:K60)</f>
        <v>0</v>
      </c>
      <c r="O61" s="146"/>
    </row>
    <row r="62" spans="1:17" x14ac:dyDescent="0.2">
      <c r="E62" s="122"/>
      <c r="F62" s="146"/>
    </row>
    <row r="63" spans="1:17" x14ac:dyDescent="0.2">
      <c r="E63" s="122"/>
      <c r="F63" s="146"/>
    </row>
    <row r="64" spans="1:17" x14ac:dyDescent="0.2">
      <c r="E64" s="122"/>
      <c r="F64" s="146"/>
    </row>
    <row r="65" spans="5:59" x14ac:dyDescent="0.2">
      <c r="E65" s="122"/>
      <c r="F65" s="146"/>
    </row>
    <row r="66" spans="5:59" x14ac:dyDescent="0.2">
      <c r="E66" s="122"/>
      <c r="Q66" s="146"/>
    </row>
    <row r="67" spans="5:59" x14ac:dyDescent="0.2">
      <c r="E67" s="122"/>
      <c r="Q67" s="146"/>
    </row>
    <row r="68" spans="5:59" x14ac:dyDescent="0.2">
      <c r="E68" s="122"/>
      <c r="Q68" s="146"/>
    </row>
    <row r="69" spans="5:59" x14ac:dyDescent="0.2">
      <c r="E69" s="122"/>
      <c r="Q69" s="146"/>
    </row>
    <row r="70" spans="5:59" x14ac:dyDescent="0.2">
      <c r="E70" s="122"/>
      <c r="Q70" s="146"/>
    </row>
    <row r="71" spans="5:59" x14ac:dyDescent="0.2">
      <c r="E71" s="122"/>
      <c r="Q71" s="146"/>
    </row>
    <row r="72" spans="5:59" x14ac:dyDescent="0.2">
      <c r="E72" s="122"/>
      <c r="Q72" s="146"/>
    </row>
    <row r="73" spans="5:59" x14ac:dyDescent="0.2">
      <c r="E73" s="122"/>
      <c r="Q73" s="146"/>
    </row>
    <row r="74" spans="5:59" x14ac:dyDescent="0.2">
      <c r="E74" s="122"/>
      <c r="Q74" s="146"/>
    </row>
    <row r="75" spans="5:59" x14ac:dyDescent="0.2">
      <c r="E75" s="122"/>
      <c r="Q75" s="146"/>
      <c r="BC75" s="162"/>
      <c r="BD75" s="162"/>
      <c r="BE75" s="162"/>
      <c r="BF75" s="162"/>
      <c r="BG75" s="162"/>
    </row>
    <row r="76" spans="5:59" x14ac:dyDescent="0.2">
      <c r="E76" s="122"/>
      <c r="Q76" s="146"/>
    </row>
    <row r="77" spans="5:59" x14ac:dyDescent="0.2">
      <c r="E77" s="122"/>
      <c r="Q77" s="146"/>
    </row>
    <row r="78" spans="5:59" x14ac:dyDescent="0.2">
      <c r="E78" s="122"/>
      <c r="O78" s="154"/>
      <c r="Q78" s="146"/>
    </row>
    <row r="79" spans="5:59" x14ac:dyDescent="0.2">
      <c r="E79" s="122"/>
      <c r="Q79" s="146"/>
    </row>
    <row r="80" spans="5:59" x14ac:dyDescent="0.2">
      <c r="E80" s="122"/>
      <c r="O80" s="154"/>
      <c r="Q80" s="146"/>
    </row>
    <row r="81" spans="1:59" x14ac:dyDescent="0.2">
      <c r="E81" s="122"/>
      <c r="Q81" s="146"/>
    </row>
    <row r="82" spans="1:59" x14ac:dyDescent="0.2">
      <c r="E82" s="122"/>
      <c r="Q82" s="146"/>
    </row>
    <row r="83" spans="1:59" x14ac:dyDescent="0.2">
      <c r="E83" s="122"/>
      <c r="Q83" s="146"/>
      <c r="BC83" s="162"/>
      <c r="BD83" s="162"/>
      <c r="BE83" s="162"/>
      <c r="BF83" s="162"/>
      <c r="BG83" s="162"/>
    </row>
    <row r="84" spans="1:59" x14ac:dyDescent="0.2">
      <c r="E84" s="122"/>
      <c r="Q84" s="146"/>
    </row>
    <row r="85" spans="1:59" x14ac:dyDescent="0.2">
      <c r="E85" s="122"/>
      <c r="Q85" s="146"/>
    </row>
    <row r="86" spans="1:59" x14ac:dyDescent="0.2">
      <c r="E86" s="122"/>
      <c r="Q86" s="146"/>
    </row>
    <row r="87" spans="1:59" x14ac:dyDescent="0.2">
      <c r="E87" s="122"/>
      <c r="Q87" s="146"/>
    </row>
    <row r="88" spans="1:59" x14ac:dyDescent="0.2">
      <c r="E88" s="122"/>
      <c r="Q88" s="146"/>
    </row>
    <row r="89" spans="1:59" x14ac:dyDescent="0.2">
      <c r="A89" s="163"/>
      <c r="B89" s="163"/>
      <c r="C89" s="163"/>
      <c r="D89" s="163"/>
      <c r="E89" s="163"/>
      <c r="F89" s="163"/>
      <c r="G89" s="163"/>
      <c r="Q89" s="146"/>
      <c r="BC89" s="162"/>
      <c r="BD89" s="162"/>
      <c r="BE89" s="162"/>
      <c r="BF89" s="162"/>
      <c r="BG89" s="162"/>
    </row>
    <row r="90" spans="1:59" x14ac:dyDescent="0.2">
      <c r="A90" s="163"/>
      <c r="B90" s="163"/>
      <c r="C90" s="163"/>
      <c r="D90" s="163"/>
      <c r="E90" s="163"/>
      <c r="F90" s="163"/>
      <c r="G90" s="163"/>
      <c r="Q90" s="146"/>
    </row>
    <row r="91" spans="1:59" x14ac:dyDescent="0.2">
      <c r="A91" s="163"/>
      <c r="B91" s="163"/>
      <c r="C91" s="163"/>
      <c r="D91" s="163"/>
      <c r="E91" s="163"/>
      <c r="F91" s="163"/>
      <c r="G91" s="163"/>
      <c r="Q91" s="146"/>
    </row>
    <row r="92" spans="1:59" x14ac:dyDescent="0.2">
      <c r="A92" s="163"/>
      <c r="B92" s="163"/>
      <c r="C92" s="163"/>
      <c r="D92" s="163"/>
      <c r="E92" s="163"/>
      <c r="F92" s="163"/>
      <c r="G92" s="163"/>
      <c r="Q92" s="146"/>
    </row>
    <row r="93" spans="1:59" x14ac:dyDescent="0.2">
      <c r="E93" s="122"/>
      <c r="Q93" s="146"/>
    </row>
    <row r="94" spans="1:59" x14ac:dyDescent="0.2">
      <c r="E94" s="122"/>
      <c r="Q94" s="146"/>
    </row>
    <row r="95" spans="1:59" x14ac:dyDescent="0.2">
      <c r="E95" s="122"/>
      <c r="Q95" s="146"/>
    </row>
    <row r="96" spans="1:59" x14ac:dyDescent="0.2">
      <c r="E96" s="122"/>
      <c r="Q96" s="146"/>
    </row>
    <row r="97" spans="5:59" x14ac:dyDescent="0.2">
      <c r="E97" s="122"/>
      <c r="Q97" s="146"/>
      <c r="BC97" s="162"/>
      <c r="BD97" s="162"/>
      <c r="BE97" s="162"/>
      <c r="BF97" s="162"/>
      <c r="BG97" s="162"/>
    </row>
    <row r="98" spans="5:59" x14ac:dyDescent="0.2">
      <c r="E98" s="122"/>
      <c r="Q98" s="146"/>
    </row>
    <row r="99" spans="5:59" x14ac:dyDescent="0.2">
      <c r="E99" s="122"/>
      <c r="Q99" s="146"/>
    </row>
    <row r="100" spans="5:59" x14ac:dyDescent="0.2">
      <c r="E100" s="122"/>
      <c r="Q100" s="146"/>
    </row>
    <row r="101" spans="5:59" x14ac:dyDescent="0.2">
      <c r="E101" s="122"/>
      <c r="Q101" s="146"/>
    </row>
    <row r="102" spans="5:59" x14ac:dyDescent="0.2">
      <c r="E102" s="122"/>
      <c r="Q102" s="146"/>
    </row>
    <row r="103" spans="5:59" x14ac:dyDescent="0.2">
      <c r="E103" s="122"/>
      <c r="Q103" s="146"/>
    </row>
    <row r="104" spans="5:59" x14ac:dyDescent="0.2">
      <c r="E104" s="122"/>
      <c r="Q104" s="146"/>
    </row>
    <row r="105" spans="5:59" x14ac:dyDescent="0.2">
      <c r="E105" s="122"/>
      <c r="Q105" s="146"/>
    </row>
    <row r="106" spans="5:59" x14ac:dyDescent="0.2">
      <c r="E106" s="122"/>
      <c r="O106" s="154"/>
      <c r="Q106" s="146"/>
    </row>
    <row r="107" spans="5:59" x14ac:dyDescent="0.2">
      <c r="E107" s="122"/>
      <c r="Q107" s="146"/>
      <c r="BC107" s="162"/>
      <c r="BD107" s="162"/>
      <c r="BE107" s="162"/>
      <c r="BF107" s="162"/>
      <c r="BG107" s="162"/>
    </row>
    <row r="108" spans="5:59" x14ac:dyDescent="0.2">
      <c r="E108" s="122"/>
      <c r="Q108" s="146"/>
    </row>
    <row r="109" spans="5:59" x14ac:dyDescent="0.2">
      <c r="E109" s="122"/>
      <c r="Q109" s="146"/>
    </row>
    <row r="110" spans="5:59" x14ac:dyDescent="0.2">
      <c r="E110" s="122"/>
      <c r="O110" s="154"/>
      <c r="Q110" s="146"/>
    </row>
    <row r="111" spans="5:59" x14ac:dyDescent="0.2">
      <c r="E111" s="122"/>
      <c r="Q111" s="146"/>
      <c r="BC111" s="162"/>
      <c r="BD111" s="162"/>
      <c r="BE111" s="162"/>
      <c r="BF111" s="162"/>
      <c r="BG111" s="162"/>
    </row>
    <row r="112" spans="5:59" x14ac:dyDescent="0.2">
      <c r="E112" s="122"/>
      <c r="Q112" s="146"/>
    </row>
    <row r="113" spans="1:59" x14ac:dyDescent="0.2">
      <c r="E113" s="122"/>
      <c r="Q113" s="146"/>
    </row>
    <row r="114" spans="1:59" x14ac:dyDescent="0.2">
      <c r="E114" s="122"/>
      <c r="Q114" s="146"/>
    </row>
    <row r="115" spans="1:59" x14ac:dyDescent="0.2">
      <c r="E115" s="122"/>
      <c r="Q115" s="146"/>
      <c r="BC115" s="162"/>
      <c r="BD115" s="162"/>
      <c r="BE115" s="162"/>
      <c r="BF115" s="162"/>
      <c r="BG115" s="162"/>
    </row>
    <row r="116" spans="1:59" x14ac:dyDescent="0.2">
      <c r="E116" s="122"/>
    </row>
    <row r="117" spans="1:59" x14ac:dyDescent="0.2">
      <c r="E117" s="122"/>
    </row>
    <row r="118" spans="1:59" x14ac:dyDescent="0.2">
      <c r="A118" s="164"/>
      <c r="B118" s="164"/>
    </row>
    <row r="119" spans="1:59" x14ac:dyDescent="0.2">
      <c r="A119" s="163"/>
      <c r="B119" s="163"/>
      <c r="C119" s="166"/>
      <c r="D119" s="166"/>
      <c r="E119" s="167"/>
      <c r="F119" s="166"/>
      <c r="G119" s="168"/>
    </row>
    <row r="120" spans="1:59" x14ac:dyDescent="0.2">
      <c r="A120" s="169"/>
      <c r="B120" s="169"/>
      <c r="C120" s="163"/>
      <c r="D120" s="163"/>
      <c r="E120" s="170"/>
      <c r="F120" s="163"/>
      <c r="G120" s="163"/>
    </row>
    <row r="121" spans="1:59" x14ac:dyDescent="0.2">
      <c r="A121" s="163"/>
      <c r="B121" s="163"/>
      <c r="C121" s="163"/>
      <c r="D121" s="163"/>
      <c r="E121" s="170"/>
      <c r="F121" s="163"/>
      <c r="G121" s="163"/>
    </row>
    <row r="122" spans="1:59" x14ac:dyDescent="0.2">
      <c r="A122" s="163"/>
      <c r="B122" s="163"/>
      <c r="C122" s="163"/>
      <c r="D122" s="163"/>
      <c r="E122" s="170"/>
      <c r="F122" s="163"/>
      <c r="G122" s="163"/>
    </row>
    <row r="123" spans="1:59" x14ac:dyDescent="0.2">
      <c r="A123" s="163"/>
      <c r="B123" s="163"/>
      <c r="C123" s="163"/>
      <c r="D123" s="163"/>
      <c r="E123" s="170"/>
      <c r="F123" s="163"/>
      <c r="G123" s="163"/>
    </row>
    <row r="124" spans="1:59" x14ac:dyDescent="0.2">
      <c r="A124" s="163"/>
      <c r="B124" s="163"/>
      <c r="C124" s="163"/>
      <c r="D124" s="163"/>
      <c r="E124" s="170"/>
      <c r="F124" s="163"/>
      <c r="G124" s="163"/>
    </row>
    <row r="125" spans="1:59" x14ac:dyDescent="0.2">
      <c r="A125" s="163"/>
      <c r="B125" s="163"/>
      <c r="C125" s="163"/>
      <c r="D125" s="163"/>
      <c r="E125" s="170"/>
      <c r="F125" s="163"/>
      <c r="G125" s="163"/>
    </row>
    <row r="126" spans="1:59" x14ac:dyDescent="0.2">
      <c r="A126" s="163"/>
      <c r="B126" s="163"/>
      <c r="C126" s="163"/>
      <c r="D126" s="163"/>
      <c r="E126" s="170"/>
      <c r="F126" s="163"/>
      <c r="G126" s="163"/>
    </row>
    <row r="127" spans="1:59" x14ac:dyDescent="0.2">
      <c r="A127" s="163"/>
      <c r="B127" s="163"/>
      <c r="C127" s="163"/>
      <c r="D127" s="163"/>
      <c r="E127" s="170"/>
      <c r="F127" s="163"/>
      <c r="G127" s="163"/>
    </row>
    <row r="128" spans="1:59" x14ac:dyDescent="0.2">
      <c r="A128" s="163"/>
      <c r="B128" s="163"/>
      <c r="C128" s="163"/>
      <c r="D128" s="163"/>
      <c r="E128" s="170"/>
      <c r="F128" s="163"/>
      <c r="G128" s="163"/>
    </row>
    <row r="129" spans="1:7" x14ac:dyDescent="0.2">
      <c r="A129" s="163"/>
      <c r="B129" s="163"/>
      <c r="C129" s="163"/>
      <c r="D129" s="163"/>
      <c r="E129" s="170"/>
      <c r="F129" s="163"/>
      <c r="G129" s="163"/>
    </row>
    <row r="130" spans="1:7" x14ac:dyDescent="0.2">
      <c r="A130" s="163"/>
      <c r="B130" s="163"/>
      <c r="C130" s="163"/>
      <c r="D130" s="163"/>
      <c r="E130" s="170"/>
      <c r="F130" s="163"/>
      <c r="G130" s="163"/>
    </row>
    <row r="131" spans="1:7" x14ac:dyDescent="0.2">
      <c r="A131" s="163"/>
      <c r="B131" s="163"/>
      <c r="C131" s="163"/>
      <c r="D131" s="163"/>
      <c r="E131" s="170"/>
      <c r="F131" s="163"/>
      <c r="G131" s="163"/>
    </row>
    <row r="132" spans="1:7" x14ac:dyDescent="0.2">
      <c r="A132" s="163"/>
      <c r="B132" s="163"/>
      <c r="C132" s="163"/>
      <c r="D132" s="163"/>
      <c r="E132" s="170"/>
      <c r="F132" s="163"/>
      <c r="G132" s="163"/>
    </row>
  </sheetData>
  <mergeCells count="4">
    <mergeCell ref="A1:I1"/>
    <mergeCell ref="A3:B3"/>
    <mergeCell ref="A4:B4"/>
    <mergeCell ref="G4:I4"/>
  </mergeCells>
  <printOptions gridLinesSet="0"/>
  <pageMargins left="0.59055118110236227" right="0.39370078740157483" top="0.78740157480314965" bottom="0.78740157480314965" header="0.31496062992125984" footer="0.31496062992125984"/>
  <pageSetup paperSize="9" scale="85" orientation="landscape" horizontalDpi="4294967293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41</vt:i4>
      </vt:variant>
    </vt:vector>
  </HeadingPairs>
  <TitlesOfParts>
    <vt:vector size="44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SloupecCH</vt:lpstr>
      <vt:lpstr>SloupecJC</vt:lpstr>
      <vt:lpstr>SloupecJH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starosta</cp:lastModifiedBy>
  <cp:lastPrinted>2016-03-16T13:43:42Z</cp:lastPrinted>
  <dcterms:created xsi:type="dcterms:W3CDTF">2016-01-12T04:07:41Z</dcterms:created>
  <dcterms:modified xsi:type="dcterms:W3CDTF">2016-06-30T12:30:20Z</dcterms:modified>
</cp:coreProperties>
</file>